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sheetId="1" state="visible" r:id="rId1"/>
    <sheet xmlns:r="http://schemas.openxmlformats.org/officeDocument/2006/relationships" name="Monthly" sheetId="2" state="visible" r:id="rId2"/>
    <sheet xmlns:r="http://schemas.openxmlformats.org/officeDocument/2006/relationships" name="Settings" sheetId="3" state="visible" r:id="rId3"/>
    <sheet xmlns:r="http://schemas.openxmlformats.org/officeDocument/2006/relationships" name="How to use" sheetId="4" state="visible" r:id="rId4"/>
  </sheets>
  <definedNames>
    <definedName name="_xlnm.Print_Titles" localSheetId="0">'Tracker'!$5:$6</definedName>
    <definedName name="_xlnm.Print_Area" localSheetId="0">'Tracker'!$A$1:$Y$32</definedName>
    <definedName name="_xlnm.Print_Area" localSheetId="1">'Monthly'!$A$1:$F$14</definedName>
    <definedName name="_xlnm.Print_Area" localSheetId="2">'Settings'!$A$1:$C$8</definedName>
    <definedName name="_xlnm.Print_Area" localSheetId="3">'How to use'!$A$1:$B$22</definedName>
  </definedNames>
  <calcPr calcId="124519" fullCalcOnLoad="1"/>
</workbook>
</file>

<file path=xl/styles.xml><?xml version="1.0" encoding="utf-8"?>
<styleSheet xmlns="http://schemas.openxmlformats.org/spreadsheetml/2006/main">
  <numFmts count="6">
    <numFmt numFmtId="164" formatCode="yyyy-mm-dd"/>
    <numFmt numFmtId="165" formatCode="dd mmm yyyy"/>
    <numFmt numFmtId="166" formatCode="dd mmm"/>
    <numFmt numFmtId="167" formatCode="0.0#;-0.0#;;@"/>
    <numFmt numFmtId="168" formatCode="mmmm yyyy"/>
    <numFmt numFmtId="169" formatCode="0.0#"/>
  </numFmts>
  <fonts count="17">
    <font>
      <name val="Calibri"/>
      <family val="2"/>
      <color theme="1"/>
      <sz val="11"/>
      <scheme val="minor"/>
    </font>
    <font>
      <name val="Arial"/>
      <b val="1"/>
      <color rgb="000B1220"/>
      <sz val="18"/>
    </font>
    <font>
      <name val="Arial"/>
      <i val="1"/>
      <color rgb="005B6677"/>
      <sz val="9.5"/>
    </font>
    <font>
      <name val="Arial"/>
      <b val="1"/>
      <sz val="10"/>
    </font>
    <font>
      <name val="Arial"/>
      <sz val="10"/>
    </font>
    <font>
      <name val="Arial"/>
      <i val="1"/>
      <color rgb="005B6677"/>
      <sz val="9"/>
    </font>
    <font>
      <name val="Arial"/>
      <b val="1"/>
      <color rgb="00FFFFFF"/>
      <sz val="10"/>
    </font>
    <font>
      <name val="Arial"/>
      <b val="1"/>
      <color rgb="00FFFFFF"/>
      <sz val="9"/>
    </font>
    <font>
      <name val="Arial"/>
      <color rgb="00C9D2E3"/>
      <sz val="8"/>
    </font>
    <font>
      <name val="Arial"/>
      <color rgb="005B6677"/>
      <sz val="9"/>
    </font>
    <font>
      <name val="Arial"/>
      <b val="1"/>
      <sz val="9.5"/>
    </font>
    <font>
      <name val="Arial"/>
      <sz val="9"/>
    </font>
    <font>
      <name val="Arial"/>
      <color rgb="005B6677"/>
      <sz val="9.5"/>
    </font>
    <font>
      <name val="Arial"/>
      <color rgb="000B1220"/>
      <sz val="10.5"/>
    </font>
    <font>
      <name val="Arial"/>
      <b val="1"/>
      <color rgb="000B1220"/>
      <sz val="12"/>
    </font>
    <font>
      <name val="Arial"/>
      <sz val="10.5"/>
    </font>
    <font>
      <name val="Arial"/>
      <b val="1"/>
      <color rgb="000B1220"/>
      <sz val="10.5"/>
    </font>
  </fonts>
  <fills count="5">
    <fill>
      <patternFill/>
    </fill>
    <fill>
      <patternFill patternType="gray125"/>
    </fill>
    <fill>
      <patternFill patternType="solid">
        <fgColor rgb="00FFF9C4"/>
      </patternFill>
    </fill>
    <fill>
      <patternFill patternType="solid">
        <fgColor rgb="000B1220"/>
      </patternFill>
    </fill>
    <fill>
      <patternFill patternType="solid">
        <fgColor rgb="00F6F7F9"/>
      </patternFill>
    </fill>
  </fills>
  <borders count="6">
    <border>
      <left/>
      <right/>
      <top/>
      <bottom/>
      <diagonal/>
    </border>
    <border>
      <left style="thin">
        <color rgb="00D5D9E0"/>
      </left>
      <right style="thin">
        <color rgb="00D5D9E0"/>
      </right>
      <top style="thin">
        <color rgb="00D5D9E0"/>
      </top>
      <bottom style="thin">
        <color rgb="00D5D9E0"/>
      </bottom>
    </border>
    <border>
      <left/>
      <right/>
      <top style="thin">
        <color rgb="00D5D9E0"/>
      </top>
      <bottom/>
      <diagonal/>
    </border>
    <border>
      <left/>
      <right style="thin">
        <color rgb="00D5D9E0"/>
      </right>
      <top style="thin">
        <color rgb="00D5D9E0"/>
      </top>
      <bottom/>
      <diagonal/>
    </border>
    <border>
      <left/>
      <right/>
      <top style="thin">
        <color rgb="00D5D9E0"/>
      </top>
      <bottom style="thin">
        <color rgb="00D5D9E0"/>
      </bottom>
      <diagonal/>
    </border>
    <border>
      <left/>
      <right style="thin">
        <color rgb="00D5D9E0"/>
      </right>
      <top style="thin">
        <color rgb="00D5D9E0"/>
      </top>
      <bottom style="thin">
        <color rgb="00D5D9E0"/>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165" fontId="4" fillId="2" borderId="1" applyAlignment="1" applyProtection="1" pivotButton="0" quotePrefix="0" xfId="0">
      <alignment horizontal="left" vertical="center"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0" fontId="5" fillId="0" borderId="0" applyAlignment="1" pivotButton="0" quotePrefix="0" xfId="0">
      <alignment vertical="center"/>
    </xf>
    <xf numFmtId="0" fontId="6" fillId="3" borderId="1" applyAlignment="1" pivotButton="0" quotePrefix="0" xfId="0">
      <alignment horizontal="center" vertical="center" wrapText="1"/>
    </xf>
    <xf numFmtId="0" fontId="7" fillId="3" borderId="1" applyAlignment="1" pivotButton="0" quotePrefix="0" xfId="0">
      <alignment horizontal="center" vertical="center" wrapText="1"/>
    </xf>
    <xf numFmtId="0" fontId="4" fillId="3" borderId="1" pivotButton="0" quotePrefix="0" xfId="0"/>
    <xf numFmtId="166" fontId="8" fillId="3" borderId="1" applyAlignment="1" pivotButton="0" quotePrefix="0" xfId="0">
      <alignment horizontal="center" vertical="center" wrapText="1"/>
    </xf>
    <xf numFmtId="1" fontId="9" fillId="0" borderId="1" applyAlignment="1" pivotButton="0" quotePrefix="0" xfId="0">
      <alignment horizontal="center" vertical="center" wrapText="1"/>
    </xf>
    <xf numFmtId="0" fontId="4" fillId="2" borderId="1" applyAlignment="1" applyProtection="1" pivotButton="0" quotePrefix="0" xfId="0">
      <alignment horizontal="left" vertical="center" wrapText="1"/>
      <protection locked="0" hidden="0"/>
    </xf>
    <xf numFmtId="4" fontId="4" fillId="2" borderId="1" applyProtection="1" pivotButton="0" quotePrefix="0" xfId="0">
      <protection locked="0" hidden="0"/>
    </xf>
    <xf numFmtId="167" fontId="4" fillId="2" borderId="1" applyAlignment="1" applyProtection="1" pivotButton="0" quotePrefix="0" xfId="0">
      <alignment horizontal="center" vertical="center" wrapText="1"/>
      <protection locked="0" hidden="0"/>
    </xf>
    <xf numFmtId="2" fontId="4" fillId="0" borderId="1" applyAlignment="1" pivotButton="0" quotePrefix="0" xfId="0">
      <alignment horizontal="right" vertical="center"/>
    </xf>
    <xf numFmtId="1" fontId="4" fillId="0" borderId="1" applyAlignment="1" pivotButton="0" quotePrefix="0" xfId="0">
      <alignment horizontal="center" vertical="center" wrapText="1"/>
    </xf>
    <xf numFmtId="4" fontId="4" fillId="0" borderId="1" applyAlignment="1" pivotButton="0" quotePrefix="0" xfId="0">
      <alignment horizontal="right" vertical="center"/>
    </xf>
    <xf numFmtId="0" fontId="4" fillId="4" borderId="1" pivotButton="0" quotePrefix="0" xfId="0"/>
    <xf numFmtId="0" fontId="10" fillId="4" borderId="1" pivotButton="0" quotePrefix="0" xfId="0"/>
    <xf numFmtId="2" fontId="11" fillId="4" borderId="1" applyAlignment="1" pivotButton="0" quotePrefix="0" xfId="0">
      <alignment horizontal="center" vertical="center" wrapText="1"/>
    </xf>
    <xf numFmtId="2" fontId="3" fillId="4" borderId="1" applyAlignment="1" pivotButton="0" quotePrefix="0" xfId="0">
      <alignment horizontal="right" vertical="center"/>
    </xf>
    <xf numFmtId="1" fontId="11" fillId="4" borderId="1" applyAlignment="1" pivotButton="0" quotePrefix="0" xfId="0">
      <alignment horizontal="center" vertical="center" wrapText="1"/>
    </xf>
    <xf numFmtId="1" fontId="3" fillId="4" borderId="1" applyAlignment="1" pivotButton="0" quotePrefix="0" xfId="0">
      <alignment horizontal="right" vertical="center"/>
    </xf>
    <xf numFmtId="4" fontId="11" fillId="4" borderId="1" applyAlignment="1" pivotButton="0" quotePrefix="0" xfId="0">
      <alignment horizontal="center" vertical="center" wrapText="1"/>
    </xf>
    <xf numFmtId="4" fontId="3" fillId="4" borderId="1" applyAlignment="1" pivotButton="0" quotePrefix="0" xfId="0">
      <alignment horizontal="right" vertical="center"/>
    </xf>
    <xf numFmtId="0" fontId="9" fillId="0" borderId="0" pivotButton="0" quotePrefix="0" xfId="0"/>
    <xf numFmtId="168" fontId="4" fillId="0" borderId="1" applyAlignment="1" pivotButton="0" quotePrefix="0" xfId="0">
      <alignment horizontal="left" vertical="center" wrapText="1"/>
    </xf>
    <xf numFmtId="0" fontId="3" fillId="4" borderId="1" pivotButton="0" quotePrefix="0" xfId="0"/>
    <xf numFmtId="1" fontId="3" fillId="4" borderId="1" applyAlignment="1" pivotButton="0" quotePrefix="0" xfId="0">
      <alignment horizontal="center" vertical="center" wrapText="1"/>
    </xf>
    <xf numFmtId="0" fontId="5" fillId="0" borderId="0" pivotButton="0" quotePrefix="0" xfId="0"/>
    <xf numFmtId="169" fontId="4" fillId="2" borderId="1" applyAlignment="1" applyProtection="1" pivotButton="0" quotePrefix="0" xfId="0">
      <alignment horizontal="center" vertical="center" wrapText="1"/>
      <protection locked="0" hidden="0"/>
    </xf>
    <xf numFmtId="0" fontId="12" fillId="0" borderId="0" pivotButton="0" quotePrefix="0" xfId="0"/>
    <xf numFmtId="2" fontId="4" fillId="2" borderId="1" applyAlignment="1" applyProtection="1" pivotButton="0" quotePrefix="0" xfId="0">
      <alignment horizontal="center" vertical="center" wrapText="1"/>
      <protection locked="0" hidden="0"/>
    </xf>
    <xf numFmtId="0" fontId="13" fillId="0" borderId="0" applyAlignment="1" pivotButton="0" quotePrefix="0" xfId="0">
      <alignment vertical="top" wrapText="1"/>
    </xf>
    <xf numFmtId="0" fontId="14" fillId="0" borderId="0" pivotButton="0" quotePrefix="0" xfId="0"/>
    <xf numFmtId="0" fontId="15" fillId="0" borderId="0" applyAlignment="1" pivotButton="0" quotePrefix="0" xfId="0">
      <alignment vertical="top" wrapText="1"/>
    </xf>
    <xf numFmtId="0" fontId="16" fillId="0" borderId="0" applyAlignment="1" pivotButton="0" quotePrefix="0" xfId="0">
      <alignment vertical="top" wrapText="1"/>
    </xf>
  </cellXfs>
  <cellStyles count="1">
    <cellStyle name="Normal" xfId="0" builtinId="0" hidden="0"/>
  </cellStyles>
  <dxfs count="3">
    <dxf>
      <font>
        <name val="Arial"/>
        <b val="1"/>
        <color rgb="00B42318"/>
      </font>
      <fill>
        <patternFill patternType="solid">
          <fgColor rgb="00FEE4E2"/>
        </patternFill>
      </fill>
    </dxf>
    <dxf>
      <font>
        <name val="Arial"/>
        <b val="1"/>
        <color rgb="0092400E"/>
      </font>
      <fill>
        <patternFill patternType="solid">
          <fgColor rgb="00FEF3C7"/>
        </patternFill>
      </fill>
    </dxf>
    <dxf>
      <font>
        <name val="Arial"/>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Y32"/>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4" customWidth="1" min="1" max="1"/>
    <col width="22" customWidth="1" min="2" max="2"/>
    <col width="8" customWidth="1" min="3" max="3"/>
    <col width="7.2" customWidth="1" min="4" max="4"/>
    <col width="7.2" customWidth="1" min="5" max="5"/>
    <col width="7.2" customWidth="1" min="6" max="6"/>
    <col width="7.2" customWidth="1" min="7" max="7"/>
    <col width="7.2" customWidth="1" min="8" max="8"/>
    <col width="7.2" customWidth="1" min="9" max="9"/>
    <col width="7.2" customWidth="1" min="10" max="10"/>
    <col width="7.2" customWidth="1" min="11" max="11"/>
    <col width="7.2" customWidth="1" min="12" max="12"/>
    <col width="7.2" customWidth="1" min="13" max="13"/>
    <col width="7.2" customWidth="1" min="14" max="14"/>
    <col width="7.2" customWidth="1" min="15" max="15"/>
    <col width="7.2"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s>
  <sheetData>
    <row r="1" ht="30" customHeight="1">
      <c r="A1" s="1" t="inlineStr">
        <is>
          <t>Overtime tracker</t>
        </is>
      </c>
    </row>
    <row r="2">
      <c r="A2" s="2" t="inlineStr">
        <is>
          <t>13 weeks of hours per employee. Normal, overtime and double-time hours use the limits on the Settings sheet; weeks over the limit are flagged.</t>
        </is>
      </c>
    </row>
    <row r="3">
      <c r="A3" s="3" t="inlineStr">
        <is>
          <t>First week starting</t>
        </is>
      </c>
      <c r="C3" s="4" t="n">
        <v>46300</v>
      </c>
      <c r="D3" s="5" t="n"/>
      <c r="E3" s="6" t="n"/>
      <c r="F3" s="2" t="inlineStr">
        <is>
          <t>Enter total hours worked each week. Rate per hour is optional (costs stay blank without it).</t>
        </is>
      </c>
    </row>
    <row r="4">
      <c r="A4" s="7" t="inlineStr">
        <is>
          <t>Yellow cells are yours to fill in. White cells are worked out for you and locked (Review › Unprotect Sheet, no password, if you need to change them).</t>
        </is>
      </c>
    </row>
    <row r="5" ht="24" customHeight="1">
      <c r="A5" s="8" t="inlineStr">
        <is>
          <t>#</t>
        </is>
      </c>
      <c r="B5" s="8" t="inlineStr">
        <is>
          <t>Employee</t>
        </is>
      </c>
      <c r="C5" s="8" t="inlineStr">
        <is>
          <t>Rate</t>
        </is>
      </c>
      <c r="D5" s="9" t="inlineStr">
        <is>
          <t>Week 1</t>
        </is>
      </c>
      <c r="E5" s="9" t="inlineStr">
        <is>
          <t>Week 2</t>
        </is>
      </c>
      <c r="F5" s="9" t="inlineStr">
        <is>
          <t>Week 3</t>
        </is>
      </c>
      <c r="G5" s="9" t="inlineStr">
        <is>
          <t>Week 4</t>
        </is>
      </c>
      <c r="H5" s="9" t="inlineStr">
        <is>
          <t>Week 5</t>
        </is>
      </c>
      <c r="I5" s="9" t="inlineStr">
        <is>
          <t>Week 6</t>
        </is>
      </c>
      <c r="J5" s="9" t="inlineStr">
        <is>
          <t>Week 7</t>
        </is>
      </c>
      <c r="K5" s="9" t="inlineStr">
        <is>
          <t>Week 8</t>
        </is>
      </c>
      <c r="L5" s="9" t="inlineStr">
        <is>
          <t>Week 9</t>
        </is>
      </c>
      <c r="M5" s="9" t="inlineStr">
        <is>
          <t>Week 10</t>
        </is>
      </c>
      <c r="N5" s="9" t="inlineStr">
        <is>
          <t>Week 11</t>
        </is>
      </c>
      <c r="O5" s="9" t="inlineStr">
        <is>
          <t>Week 12</t>
        </is>
      </c>
      <c r="P5" s="9" t="inlineStr">
        <is>
          <t>Week 13</t>
        </is>
      </c>
      <c r="Q5" s="9" t="inlineStr">
        <is>
          <t>Total h</t>
        </is>
      </c>
      <c r="R5" s="9" t="inlineStr">
        <is>
          <t>Normal h</t>
        </is>
      </c>
      <c r="S5" s="9" t="inlineStr">
        <is>
          <t>OT h (1.5×)</t>
        </is>
      </c>
      <c r="T5" s="9" t="inlineStr">
        <is>
          <t>DT h (2×)</t>
        </is>
      </c>
      <c r="U5" s="9" t="inlineStr">
        <is>
          <t>Weeks over</t>
        </is>
      </c>
      <c r="V5" s="9" t="inlineStr">
        <is>
          <t>Normal pay</t>
        </is>
      </c>
      <c r="W5" s="9" t="inlineStr">
        <is>
          <t>OT pay</t>
        </is>
      </c>
      <c r="X5" s="9" t="inlineStr">
        <is>
          <t>DT pay</t>
        </is>
      </c>
      <c r="Y5" s="9" t="inlineStr">
        <is>
          <t>Total cost</t>
        </is>
      </c>
    </row>
    <row r="6" ht="16" customHeight="1">
      <c r="A6" s="10" t="n"/>
      <c r="B6" s="10" t="n"/>
      <c r="C6" s="10" t="n"/>
      <c r="D6" s="11">
        <f>IF($C$3="","",$C$3+0)</f>
        <v/>
      </c>
      <c r="E6" s="11">
        <f>IF($C$3="","",$C$3+7)</f>
        <v/>
      </c>
      <c r="F6" s="11">
        <f>IF($C$3="","",$C$3+14)</f>
        <v/>
      </c>
      <c r="G6" s="11">
        <f>IF($C$3="","",$C$3+21)</f>
        <v/>
      </c>
      <c r="H6" s="11">
        <f>IF($C$3="","",$C$3+28)</f>
        <v/>
      </c>
      <c r="I6" s="11">
        <f>IF($C$3="","",$C$3+35)</f>
        <v/>
      </c>
      <c r="J6" s="11">
        <f>IF($C$3="","",$C$3+42)</f>
        <v/>
      </c>
      <c r="K6" s="11">
        <f>IF($C$3="","",$C$3+49)</f>
        <v/>
      </c>
      <c r="L6" s="11">
        <f>IF($C$3="","",$C$3+56)</f>
        <v/>
      </c>
      <c r="M6" s="11">
        <f>IF($C$3="","",$C$3+63)</f>
        <v/>
      </c>
      <c r="N6" s="11">
        <f>IF($C$3="","",$C$3+70)</f>
        <v/>
      </c>
      <c r="O6" s="11">
        <f>IF($C$3="","",$C$3+77)</f>
        <v/>
      </c>
      <c r="P6" s="11">
        <f>IF($C$3="","",$C$3+84)</f>
        <v/>
      </c>
      <c r="Q6" s="10" t="n"/>
      <c r="R6" s="10" t="n"/>
      <c r="S6" s="10" t="n"/>
      <c r="T6" s="10" t="n"/>
      <c r="U6" s="10" t="n"/>
      <c r="V6" s="10" t="n"/>
      <c r="W6" s="10" t="n"/>
      <c r="X6" s="10" t="n"/>
      <c r="Y6" s="10" t="n"/>
    </row>
    <row r="7" ht="18" customHeight="1">
      <c r="A7" s="12">
        <f>IF(B7="","",ROW()-6)</f>
        <v/>
      </c>
      <c r="B7" s="13" t="inlineStr">
        <is>
          <t>Alex Example</t>
        </is>
      </c>
      <c r="C7" s="14" t="n">
        <v>12</v>
      </c>
      <c r="D7" s="15" t="n">
        <v>40</v>
      </c>
      <c r="E7" s="15" t="n">
        <v>44</v>
      </c>
      <c r="F7" s="15" t="n">
        <v>46</v>
      </c>
      <c r="G7" s="15" t="n">
        <v>48.5</v>
      </c>
      <c r="H7" s="15" t="n">
        <v>40</v>
      </c>
      <c r="I7" s="15" t="n">
        <v>52</v>
      </c>
      <c r="J7" s="15" t="n">
        <v>38</v>
      </c>
      <c r="K7" s="15" t="n">
        <v>44</v>
      </c>
      <c r="L7" s="15" t="n">
        <v>45</v>
      </c>
      <c r="M7" s="15" t="n">
        <v>40</v>
      </c>
      <c r="N7" s="15" t="n">
        <v>40</v>
      </c>
      <c r="O7" s="15" t="n">
        <v>50</v>
      </c>
      <c r="P7" s="15" t="n">
        <v>42</v>
      </c>
      <c r="Q7" s="16">
        <f>IF(B7="","",SUM(D7:P7))</f>
        <v/>
      </c>
      <c r="R7" s="16">
        <f>IF(B7="","",SUMPRODUCT((D7:P7&gt;Settings!$B$3)*Settings!$B$3+(D7:P7&lt;=Settings!$B$3)*D7:P7))</f>
        <v/>
      </c>
      <c r="S7" s="16">
        <f>IF(B7="","",IF(Settings!$B$5="",SUMPRODUCT((D7:P7&gt;Settings!$B$3)*(D7:P7-Settings!$B$3)),SUMPRODUCT((D7:P7&gt;Settings!$B$5)*Settings!$B$5+(D7:P7&lt;=Settings!$B$5)*D7:P7)-R7))</f>
        <v/>
      </c>
      <c r="T7" s="16">
        <f>IF(B7="","",IF(Settings!$B$5="",0,SUMPRODUCT((D7:P7&gt;Settings!$B$5)*(D7:P7-Settings!$B$5))))</f>
        <v/>
      </c>
      <c r="U7" s="17">
        <f>IF(B7="","",COUNTIF(D7:P7,"&gt;"&amp;Settings!$B$3))</f>
        <v/>
      </c>
      <c r="V7" s="18">
        <f>IF(OR(B7="",C7=""),"",ROUND(R7*C7,2))</f>
        <v/>
      </c>
      <c r="W7" s="18">
        <f>IF(OR(B7="",C7=""),"",ROUND(S7*C7*Settings!$B$4,2))</f>
        <v/>
      </c>
      <c r="X7" s="18">
        <f>IF(OR(B7="",C7=""),"",ROUND(T7*C7*Settings!$B$6,2))</f>
        <v/>
      </c>
      <c r="Y7" s="18">
        <f>IF(OR(B7="",C7=""),"",V7+W7+X7)</f>
        <v/>
      </c>
    </row>
    <row r="8" ht="18" customHeight="1">
      <c r="A8" s="12">
        <f>IF(B8="","",ROW()-6)</f>
        <v/>
      </c>
      <c r="B8" s="13" t="inlineStr">
        <is>
          <t>Jordan Sample</t>
        </is>
      </c>
      <c r="C8" s="14" t="n">
        <v>10</v>
      </c>
      <c r="D8" s="15" t="n">
        <v>44</v>
      </c>
      <c r="E8" s="15" t="n">
        <v>44</v>
      </c>
      <c r="F8" s="15" t="n">
        <v>44</v>
      </c>
      <c r="G8" s="15" t="n">
        <v>44</v>
      </c>
      <c r="H8" s="15" t="n">
        <v>44</v>
      </c>
      <c r="I8" s="15" t="n">
        <v>44</v>
      </c>
      <c r="J8" s="15" t="n">
        <v>44</v>
      </c>
      <c r="K8" s="15" t="n">
        <v>44</v>
      </c>
      <c r="L8" s="15" t="n">
        <v>44</v>
      </c>
      <c r="M8" s="15" t="n">
        <v>44</v>
      </c>
      <c r="N8" s="15" t="n">
        <v>44</v>
      </c>
      <c r="O8" s="15" t="n">
        <v>44</v>
      </c>
      <c r="P8" s="15" t="n">
        <v>44</v>
      </c>
      <c r="Q8" s="16">
        <f>IF(B8="","",SUM(D8:P8))</f>
        <v/>
      </c>
      <c r="R8" s="16">
        <f>IF(B8="","",SUMPRODUCT((D8:P8&gt;Settings!$B$3)*Settings!$B$3+(D8:P8&lt;=Settings!$B$3)*D8:P8))</f>
        <v/>
      </c>
      <c r="S8" s="16">
        <f>IF(B8="","",IF(Settings!$B$5="",SUMPRODUCT((D8:P8&gt;Settings!$B$3)*(D8:P8-Settings!$B$3)),SUMPRODUCT((D8:P8&gt;Settings!$B$5)*Settings!$B$5+(D8:P8&lt;=Settings!$B$5)*D8:P8)-R8))</f>
        <v/>
      </c>
      <c r="T8" s="16">
        <f>IF(B8="","",IF(Settings!$B$5="",0,SUMPRODUCT((D8:P8&gt;Settings!$B$5)*(D8:P8-Settings!$B$5))))</f>
        <v/>
      </c>
      <c r="U8" s="17">
        <f>IF(B8="","",COUNTIF(D8:P8,"&gt;"&amp;Settings!$B$3))</f>
        <v/>
      </c>
      <c r="V8" s="18">
        <f>IF(OR(B8="",C8=""),"",ROUND(R8*C8,2))</f>
        <v/>
      </c>
      <c r="W8" s="18">
        <f>IF(OR(B8="",C8=""),"",ROUND(S8*C8*Settings!$B$4,2))</f>
        <v/>
      </c>
      <c r="X8" s="18">
        <f>IF(OR(B8="",C8=""),"",ROUND(T8*C8*Settings!$B$6,2))</f>
        <v/>
      </c>
      <c r="Y8" s="18">
        <f>IF(OR(B8="",C8=""),"",V8+W8+X8)</f>
        <v/>
      </c>
    </row>
    <row r="9" ht="18" customHeight="1">
      <c r="A9" s="12">
        <f>IF(B9="","",ROW()-6)</f>
        <v/>
      </c>
      <c r="B9" s="13" t="inlineStr">
        <is>
          <t>Sam Specimen</t>
        </is>
      </c>
      <c r="C9" s="14" t="n">
        <v>15</v>
      </c>
      <c r="D9" s="15" t="n">
        <v>36</v>
      </c>
      <c r="E9" s="15" t="n">
        <v>38</v>
      </c>
      <c r="F9" s="15" t="n">
        <v>40</v>
      </c>
      <c r="G9" s="15" t="n">
        <v>42</v>
      </c>
      <c r="H9" s="15" t="n">
        <v>44</v>
      </c>
      <c r="I9" s="15" t="n">
        <v>46</v>
      </c>
      <c r="J9" s="15" t="n">
        <v>48</v>
      </c>
      <c r="K9" s="15" t="n">
        <v>50</v>
      </c>
      <c r="L9" s="15" t="n">
        <v>36</v>
      </c>
      <c r="M9" s="15" t="n">
        <v>40</v>
      </c>
      <c r="N9" s="15" t="n">
        <v>44</v>
      </c>
      <c r="O9" s="15" t="n">
        <v>32</v>
      </c>
      <c r="P9" s="15" t="n">
        <v>40</v>
      </c>
      <c r="Q9" s="16">
        <f>IF(B9="","",SUM(D9:P9))</f>
        <v/>
      </c>
      <c r="R9" s="16">
        <f>IF(B9="","",SUMPRODUCT((D9:P9&gt;Settings!$B$3)*Settings!$B$3+(D9:P9&lt;=Settings!$B$3)*D9:P9))</f>
        <v/>
      </c>
      <c r="S9" s="16">
        <f>IF(B9="","",IF(Settings!$B$5="",SUMPRODUCT((D9:P9&gt;Settings!$B$3)*(D9:P9-Settings!$B$3)),SUMPRODUCT((D9:P9&gt;Settings!$B$5)*Settings!$B$5+(D9:P9&lt;=Settings!$B$5)*D9:P9)-R9))</f>
        <v/>
      </c>
      <c r="T9" s="16">
        <f>IF(B9="","",IF(Settings!$B$5="",0,SUMPRODUCT((D9:P9&gt;Settings!$B$5)*(D9:P9-Settings!$B$5))))</f>
        <v/>
      </c>
      <c r="U9" s="17">
        <f>IF(B9="","",COUNTIF(D9:P9,"&gt;"&amp;Settings!$B$3))</f>
        <v/>
      </c>
      <c r="V9" s="18">
        <f>IF(OR(B9="",C9=""),"",ROUND(R9*C9,2))</f>
        <v/>
      </c>
      <c r="W9" s="18">
        <f>IF(OR(B9="",C9=""),"",ROUND(S9*C9*Settings!$B$4,2))</f>
        <v/>
      </c>
      <c r="X9" s="18">
        <f>IF(OR(B9="",C9=""),"",ROUND(T9*C9*Settings!$B$6,2))</f>
        <v/>
      </c>
      <c r="Y9" s="18">
        <f>IF(OR(B9="",C9=""),"",V9+W9+X9)</f>
        <v/>
      </c>
    </row>
    <row r="10" ht="18" customHeight="1">
      <c r="A10" s="12">
        <f>IF(B10="","",ROW()-6)</f>
        <v/>
      </c>
      <c r="B10" s="13" t="n"/>
      <c r="C10" s="14" t="n"/>
      <c r="D10" s="15" t="n"/>
      <c r="E10" s="15" t="n"/>
      <c r="F10" s="15" t="n"/>
      <c r="G10" s="15" t="n"/>
      <c r="H10" s="15" t="n"/>
      <c r="I10" s="15" t="n"/>
      <c r="J10" s="15" t="n"/>
      <c r="K10" s="15" t="n"/>
      <c r="L10" s="15" t="n"/>
      <c r="M10" s="15" t="n"/>
      <c r="N10" s="15" t="n"/>
      <c r="O10" s="15" t="n"/>
      <c r="P10" s="15" t="n"/>
      <c r="Q10" s="16">
        <f>IF(B10="","",SUM(D10:P10))</f>
        <v/>
      </c>
      <c r="R10" s="16">
        <f>IF(B10="","",SUMPRODUCT((D10:P10&gt;Settings!$B$3)*Settings!$B$3+(D10:P10&lt;=Settings!$B$3)*D10:P10))</f>
        <v/>
      </c>
      <c r="S10" s="16">
        <f>IF(B10="","",IF(Settings!$B$5="",SUMPRODUCT((D10:P10&gt;Settings!$B$3)*(D10:P10-Settings!$B$3)),SUMPRODUCT((D10:P10&gt;Settings!$B$5)*Settings!$B$5+(D10:P10&lt;=Settings!$B$5)*D10:P10)-R10))</f>
        <v/>
      </c>
      <c r="T10" s="16">
        <f>IF(B10="","",IF(Settings!$B$5="",0,SUMPRODUCT((D10:P10&gt;Settings!$B$5)*(D10:P10-Settings!$B$5))))</f>
        <v/>
      </c>
      <c r="U10" s="17">
        <f>IF(B10="","",COUNTIF(D10:P10,"&gt;"&amp;Settings!$B$3))</f>
        <v/>
      </c>
      <c r="V10" s="18">
        <f>IF(OR(B10="",C10=""),"",ROUND(R10*C10,2))</f>
        <v/>
      </c>
      <c r="W10" s="18">
        <f>IF(OR(B10="",C10=""),"",ROUND(S10*C10*Settings!$B$4,2))</f>
        <v/>
      </c>
      <c r="X10" s="18">
        <f>IF(OR(B10="",C10=""),"",ROUND(T10*C10*Settings!$B$6,2))</f>
        <v/>
      </c>
      <c r="Y10" s="18">
        <f>IF(OR(B10="",C10=""),"",V10+W10+X10)</f>
        <v/>
      </c>
    </row>
    <row r="11" ht="18" customHeight="1">
      <c r="A11" s="12">
        <f>IF(B11="","",ROW()-6)</f>
        <v/>
      </c>
      <c r="B11" s="13" t="n"/>
      <c r="C11" s="14" t="n"/>
      <c r="D11" s="15" t="n"/>
      <c r="E11" s="15" t="n"/>
      <c r="F11" s="15" t="n"/>
      <c r="G11" s="15" t="n"/>
      <c r="H11" s="15" t="n"/>
      <c r="I11" s="15" t="n"/>
      <c r="J11" s="15" t="n"/>
      <c r="K11" s="15" t="n"/>
      <c r="L11" s="15" t="n"/>
      <c r="M11" s="15" t="n"/>
      <c r="N11" s="15" t="n"/>
      <c r="O11" s="15" t="n"/>
      <c r="P11" s="15" t="n"/>
      <c r="Q11" s="16">
        <f>IF(B11="","",SUM(D11:P11))</f>
        <v/>
      </c>
      <c r="R11" s="16">
        <f>IF(B11="","",SUMPRODUCT((D11:P11&gt;Settings!$B$3)*Settings!$B$3+(D11:P11&lt;=Settings!$B$3)*D11:P11))</f>
        <v/>
      </c>
      <c r="S11" s="16">
        <f>IF(B11="","",IF(Settings!$B$5="",SUMPRODUCT((D11:P11&gt;Settings!$B$3)*(D11:P11-Settings!$B$3)),SUMPRODUCT((D11:P11&gt;Settings!$B$5)*Settings!$B$5+(D11:P11&lt;=Settings!$B$5)*D11:P11)-R11))</f>
        <v/>
      </c>
      <c r="T11" s="16">
        <f>IF(B11="","",IF(Settings!$B$5="",0,SUMPRODUCT((D11:P11&gt;Settings!$B$5)*(D11:P11-Settings!$B$5))))</f>
        <v/>
      </c>
      <c r="U11" s="17">
        <f>IF(B11="","",COUNTIF(D11:P11,"&gt;"&amp;Settings!$B$3))</f>
        <v/>
      </c>
      <c r="V11" s="18">
        <f>IF(OR(B11="",C11=""),"",ROUND(R11*C11,2))</f>
        <v/>
      </c>
      <c r="W11" s="18">
        <f>IF(OR(B11="",C11=""),"",ROUND(S11*C11*Settings!$B$4,2))</f>
        <v/>
      </c>
      <c r="X11" s="18">
        <f>IF(OR(B11="",C11=""),"",ROUND(T11*C11*Settings!$B$6,2))</f>
        <v/>
      </c>
      <c r="Y11" s="18">
        <f>IF(OR(B11="",C11=""),"",V11+W11+X11)</f>
        <v/>
      </c>
    </row>
    <row r="12" ht="18" customHeight="1">
      <c r="A12" s="12">
        <f>IF(B12="","",ROW()-6)</f>
        <v/>
      </c>
      <c r="B12" s="13" t="n"/>
      <c r="C12" s="14" t="n"/>
      <c r="D12" s="15" t="n"/>
      <c r="E12" s="15" t="n"/>
      <c r="F12" s="15" t="n"/>
      <c r="G12" s="15" t="n"/>
      <c r="H12" s="15" t="n"/>
      <c r="I12" s="15" t="n"/>
      <c r="J12" s="15" t="n"/>
      <c r="K12" s="15" t="n"/>
      <c r="L12" s="15" t="n"/>
      <c r="M12" s="15" t="n"/>
      <c r="N12" s="15" t="n"/>
      <c r="O12" s="15" t="n"/>
      <c r="P12" s="15" t="n"/>
      <c r="Q12" s="16">
        <f>IF(B12="","",SUM(D12:P12))</f>
        <v/>
      </c>
      <c r="R12" s="16">
        <f>IF(B12="","",SUMPRODUCT((D12:P12&gt;Settings!$B$3)*Settings!$B$3+(D12:P12&lt;=Settings!$B$3)*D12:P12))</f>
        <v/>
      </c>
      <c r="S12" s="16">
        <f>IF(B12="","",IF(Settings!$B$5="",SUMPRODUCT((D12:P12&gt;Settings!$B$3)*(D12:P12-Settings!$B$3)),SUMPRODUCT((D12:P12&gt;Settings!$B$5)*Settings!$B$5+(D12:P12&lt;=Settings!$B$5)*D12:P12)-R12))</f>
        <v/>
      </c>
      <c r="T12" s="16">
        <f>IF(B12="","",IF(Settings!$B$5="",0,SUMPRODUCT((D12:P12&gt;Settings!$B$5)*(D12:P12-Settings!$B$5))))</f>
        <v/>
      </c>
      <c r="U12" s="17">
        <f>IF(B12="","",COUNTIF(D12:P12,"&gt;"&amp;Settings!$B$3))</f>
        <v/>
      </c>
      <c r="V12" s="18">
        <f>IF(OR(B12="",C12=""),"",ROUND(R12*C12,2))</f>
        <v/>
      </c>
      <c r="W12" s="18">
        <f>IF(OR(B12="",C12=""),"",ROUND(S12*C12*Settings!$B$4,2))</f>
        <v/>
      </c>
      <c r="X12" s="18">
        <f>IF(OR(B12="",C12=""),"",ROUND(T12*C12*Settings!$B$6,2))</f>
        <v/>
      </c>
      <c r="Y12" s="18">
        <f>IF(OR(B12="",C12=""),"",V12+W12+X12)</f>
        <v/>
      </c>
    </row>
    <row r="13" ht="18" customHeight="1">
      <c r="A13" s="12">
        <f>IF(B13="","",ROW()-6)</f>
        <v/>
      </c>
      <c r="B13" s="13" t="n"/>
      <c r="C13" s="14" t="n"/>
      <c r="D13" s="15" t="n"/>
      <c r="E13" s="15" t="n"/>
      <c r="F13" s="15" t="n"/>
      <c r="G13" s="15" t="n"/>
      <c r="H13" s="15" t="n"/>
      <c r="I13" s="15" t="n"/>
      <c r="J13" s="15" t="n"/>
      <c r="K13" s="15" t="n"/>
      <c r="L13" s="15" t="n"/>
      <c r="M13" s="15" t="n"/>
      <c r="N13" s="15" t="n"/>
      <c r="O13" s="15" t="n"/>
      <c r="P13" s="15" t="n"/>
      <c r="Q13" s="16">
        <f>IF(B13="","",SUM(D13:P13))</f>
        <v/>
      </c>
      <c r="R13" s="16">
        <f>IF(B13="","",SUMPRODUCT((D13:P13&gt;Settings!$B$3)*Settings!$B$3+(D13:P13&lt;=Settings!$B$3)*D13:P13))</f>
        <v/>
      </c>
      <c r="S13" s="16">
        <f>IF(B13="","",IF(Settings!$B$5="",SUMPRODUCT((D13:P13&gt;Settings!$B$3)*(D13:P13-Settings!$B$3)),SUMPRODUCT((D13:P13&gt;Settings!$B$5)*Settings!$B$5+(D13:P13&lt;=Settings!$B$5)*D13:P13)-R13))</f>
        <v/>
      </c>
      <c r="T13" s="16">
        <f>IF(B13="","",IF(Settings!$B$5="",0,SUMPRODUCT((D13:P13&gt;Settings!$B$5)*(D13:P13-Settings!$B$5))))</f>
        <v/>
      </c>
      <c r="U13" s="17">
        <f>IF(B13="","",COUNTIF(D13:P13,"&gt;"&amp;Settings!$B$3))</f>
        <v/>
      </c>
      <c r="V13" s="18">
        <f>IF(OR(B13="",C13=""),"",ROUND(R13*C13,2))</f>
        <v/>
      </c>
      <c r="W13" s="18">
        <f>IF(OR(B13="",C13=""),"",ROUND(S13*C13*Settings!$B$4,2))</f>
        <v/>
      </c>
      <c r="X13" s="18">
        <f>IF(OR(B13="",C13=""),"",ROUND(T13*C13*Settings!$B$6,2))</f>
        <v/>
      </c>
      <c r="Y13" s="18">
        <f>IF(OR(B13="",C13=""),"",V13+W13+X13)</f>
        <v/>
      </c>
    </row>
    <row r="14" ht="18" customHeight="1">
      <c r="A14" s="12">
        <f>IF(B14="","",ROW()-6)</f>
        <v/>
      </c>
      <c r="B14" s="13" t="n"/>
      <c r="C14" s="14" t="n"/>
      <c r="D14" s="15" t="n"/>
      <c r="E14" s="15" t="n"/>
      <c r="F14" s="15" t="n"/>
      <c r="G14" s="15" t="n"/>
      <c r="H14" s="15" t="n"/>
      <c r="I14" s="15" t="n"/>
      <c r="J14" s="15" t="n"/>
      <c r="K14" s="15" t="n"/>
      <c r="L14" s="15" t="n"/>
      <c r="M14" s="15" t="n"/>
      <c r="N14" s="15" t="n"/>
      <c r="O14" s="15" t="n"/>
      <c r="P14" s="15" t="n"/>
      <c r="Q14" s="16">
        <f>IF(B14="","",SUM(D14:P14))</f>
        <v/>
      </c>
      <c r="R14" s="16">
        <f>IF(B14="","",SUMPRODUCT((D14:P14&gt;Settings!$B$3)*Settings!$B$3+(D14:P14&lt;=Settings!$B$3)*D14:P14))</f>
        <v/>
      </c>
      <c r="S14" s="16">
        <f>IF(B14="","",IF(Settings!$B$5="",SUMPRODUCT((D14:P14&gt;Settings!$B$3)*(D14:P14-Settings!$B$3)),SUMPRODUCT((D14:P14&gt;Settings!$B$5)*Settings!$B$5+(D14:P14&lt;=Settings!$B$5)*D14:P14)-R14))</f>
        <v/>
      </c>
      <c r="T14" s="16">
        <f>IF(B14="","",IF(Settings!$B$5="",0,SUMPRODUCT((D14:P14&gt;Settings!$B$5)*(D14:P14-Settings!$B$5))))</f>
        <v/>
      </c>
      <c r="U14" s="17">
        <f>IF(B14="","",COUNTIF(D14:P14,"&gt;"&amp;Settings!$B$3))</f>
        <v/>
      </c>
      <c r="V14" s="18">
        <f>IF(OR(B14="",C14=""),"",ROUND(R14*C14,2))</f>
        <v/>
      </c>
      <c r="W14" s="18">
        <f>IF(OR(B14="",C14=""),"",ROUND(S14*C14*Settings!$B$4,2))</f>
        <v/>
      </c>
      <c r="X14" s="18">
        <f>IF(OR(B14="",C14=""),"",ROUND(T14*C14*Settings!$B$6,2))</f>
        <v/>
      </c>
      <c r="Y14" s="18">
        <f>IF(OR(B14="",C14=""),"",V14+W14+X14)</f>
        <v/>
      </c>
    </row>
    <row r="15" ht="18" customHeight="1">
      <c r="A15" s="12">
        <f>IF(B15="","",ROW()-6)</f>
        <v/>
      </c>
      <c r="B15" s="13" t="n"/>
      <c r="C15" s="14" t="n"/>
      <c r="D15" s="15" t="n"/>
      <c r="E15" s="15" t="n"/>
      <c r="F15" s="15" t="n"/>
      <c r="G15" s="15" t="n"/>
      <c r="H15" s="15" t="n"/>
      <c r="I15" s="15" t="n"/>
      <c r="J15" s="15" t="n"/>
      <c r="K15" s="15" t="n"/>
      <c r="L15" s="15" t="n"/>
      <c r="M15" s="15" t="n"/>
      <c r="N15" s="15" t="n"/>
      <c r="O15" s="15" t="n"/>
      <c r="P15" s="15" t="n"/>
      <c r="Q15" s="16">
        <f>IF(B15="","",SUM(D15:P15))</f>
        <v/>
      </c>
      <c r="R15" s="16">
        <f>IF(B15="","",SUMPRODUCT((D15:P15&gt;Settings!$B$3)*Settings!$B$3+(D15:P15&lt;=Settings!$B$3)*D15:P15))</f>
        <v/>
      </c>
      <c r="S15" s="16">
        <f>IF(B15="","",IF(Settings!$B$5="",SUMPRODUCT((D15:P15&gt;Settings!$B$3)*(D15:P15-Settings!$B$3)),SUMPRODUCT((D15:P15&gt;Settings!$B$5)*Settings!$B$5+(D15:P15&lt;=Settings!$B$5)*D15:P15)-R15))</f>
        <v/>
      </c>
      <c r="T15" s="16">
        <f>IF(B15="","",IF(Settings!$B$5="",0,SUMPRODUCT((D15:P15&gt;Settings!$B$5)*(D15:P15-Settings!$B$5))))</f>
        <v/>
      </c>
      <c r="U15" s="17">
        <f>IF(B15="","",COUNTIF(D15:P15,"&gt;"&amp;Settings!$B$3))</f>
        <v/>
      </c>
      <c r="V15" s="18">
        <f>IF(OR(B15="",C15=""),"",ROUND(R15*C15,2))</f>
        <v/>
      </c>
      <c r="W15" s="18">
        <f>IF(OR(B15="",C15=""),"",ROUND(S15*C15*Settings!$B$4,2))</f>
        <v/>
      </c>
      <c r="X15" s="18">
        <f>IF(OR(B15="",C15=""),"",ROUND(T15*C15*Settings!$B$6,2))</f>
        <v/>
      </c>
      <c r="Y15" s="18">
        <f>IF(OR(B15="",C15=""),"",V15+W15+X15)</f>
        <v/>
      </c>
    </row>
    <row r="16" ht="18" customHeight="1">
      <c r="A16" s="12">
        <f>IF(B16="","",ROW()-6)</f>
        <v/>
      </c>
      <c r="B16" s="13" t="n"/>
      <c r="C16" s="14" t="n"/>
      <c r="D16" s="15" t="n"/>
      <c r="E16" s="15" t="n"/>
      <c r="F16" s="15" t="n"/>
      <c r="G16" s="15" t="n"/>
      <c r="H16" s="15" t="n"/>
      <c r="I16" s="15" t="n"/>
      <c r="J16" s="15" t="n"/>
      <c r="K16" s="15" t="n"/>
      <c r="L16" s="15" t="n"/>
      <c r="M16" s="15" t="n"/>
      <c r="N16" s="15" t="n"/>
      <c r="O16" s="15" t="n"/>
      <c r="P16" s="15" t="n"/>
      <c r="Q16" s="16">
        <f>IF(B16="","",SUM(D16:P16))</f>
        <v/>
      </c>
      <c r="R16" s="16">
        <f>IF(B16="","",SUMPRODUCT((D16:P16&gt;Settings!$B$3)*Settings!$B$3+(D16:P16&lt;=Settings!$B$3)*D16:P16))</f>
        <v/>
      </c>
      <c r="S16" s="16">
        <f>IF(B16="","",IF(Settings!$B$5="",SUMPRODUCT((D16:P16&gt;Settings!$B$3)*(D16:P16-Settings!$B$3)),SUMPRODUCT((D16:P16&gt;Settings!$B$5)*Settings!$B$5+(D16:P16&lt;=Settings!$B$5)*D16:P16)-R16))</f>
        <v/>
      </c>
      <c r="T16" s="16">
        <f>IF(B16="","",IF(Settings!$B$5="",0,SUMPRODUCT((D16:P16&gt;Settings!$B$5)*(D16:P16-Settings!$B$5))))</f>
        <v/>
      </c>
      <c r="U16" s="17">
        <f>IF(B16="","",COUNTIF(D16:P16,"&gt;"&amp;Settings!$B$3))</f>
        <v/>
      </c>
      <c r="V16" s="18">
        <f>IF(OR(B16="",C16=""),"",ROUND(R16*C16,2))</f>
        <v/>
      </c>
      <c r="W16" s="18">
        <f>IF(OR(B16="",C16=""),"",ROUND(S16*C16*Settings!$B$4,2))</f>
        <v/>
      </c>
      <c r="X16" s="18">
        <f>IF(OR(B16="",C16=""),"",ROUND(T16*C16*Settings!$B$6,2))</f>
        <v/>
      </c>
      <c r="Y16" s="18">
        <f>IF(OR(B16="",C16=""),"",V16+W16+X16)</f>
        <v/>
      </c>
    </row>
    <row r="17" ht="18" customHeight="1">
      <c r="A17" s="12">
        <f>IF(B17="","",ROW()-6)</f>
        <v/>
      </c>
      <c r="B17" s="13" t="n"/>
      <c r="C17" s="14" t="n"/>
      <c r="D17" s="15" t="n"/>
      <c r="E17" s="15" t="n"/>
      <c r="F17" s="15" t="n"/>
      <c r="G17" s="15" t="n"/>
      <c r="H17" s="15" t="n"/>
      <c r="I17" s="15" t="n"/>
      <c r="J17" s="15" t="n"/>
      <c r="K17" s="15" t="n"/>
      <c r="L17" s="15" t="n"/>
      <c r="M17" s="15" t="n"/>
      <c r="N17" s="15" t="n"/>
      <c r="O17" s="15" t="n"/>
      <c r="P17" s="15" t="n"/>
      <c r="Q17" s="16">
        <f>IF(B17="","",SUM(D17:P17))</f>
        <v/>
      </c>
      <c r="R17" s="16">
        <f>IF(B17="","",SUMPRODUCT((D17:P17&gt;Settings!$B$3)*Settings!$B$3+(D17:P17&lt;=Settings!$B$3)*D17:P17))</f>
        <v/>
      </c>
      <c r="S17" s="16">
        <f>IF(B17="","",IF(Settings!$B$5="",SUMPRODUCT((D17:P17&gt;Settings!$B$3)*(D17:P17-Settings!$B$3)),SUMPRODUCT((D17:P17&gt;Settings!$B$5)*Settings!$B$5+(D17:P17&lt;=Settings!$B$5)*D17:P17)-R17))</f>
        <v/>
      </c>
      <c r="T17" s="16">
        <f>IF(B17="","",IF(Settings!$B$5="",0,SUMPRODUCT((D17:P17&gt;Settings!$B$5)*(D17:P17-Settings!$B$5))))</f>
        <v/>
      </c>
      <c r="U17" s="17">
        <f>IF(B17="","",COUNTIF(D17:P17,"&gt;"&amp;Settings!$B$3))</f>
        <v/>
      </c>
      <c r="V17" s="18">
        <f>IF(OR(B17="",C17=""),"",ROUND(R17*C17,2))</f>
        <v/>
      </c>
      <c r="W17" s="18">
        <f>IF(OR(B17="",C17=""),"",ROUND(S17*C17*Settings!$B$4,2))</f>
        <v/>
      </c>
      <c r="X17" s="18">
        <f>IF(OR(B17="",C17=""),"",ROUND(T17*C17*Settings!$B$6,2))</f>
        <v/>
      </c>
      <c r="Y17" s="18">
        <f>IF(OR(B17="",C17=""),"",V17+W17+X17)</f>
        <v/>
      </c>
    </row>
    <row r="18" ht="18" customHeight="1">
      <c r="A18" s="12">
        <f>IF(B18="","",ROW()-6)</f>
        <v/>
      </c>
      <c r="B18" s="13" t="n"/>
      <c r="C18" s="14" t="n"/>
      <c r="D18" s="15" t="n"/>
      <c r="E18" s="15" t="n"/>
      <c r="F18" s="15" t="n"/>
      <c r="G18" s="15" t="n"/>
      <c r="H18" s="15" t="n"/>
      <c r="I18" s="15" t="n"/>
      <c r="J18" s="15" t="n"/>
      <c r="K18" s="15" t="n"/>
      <c r="L18" s="15" t="n"/>
      <c r="M18" s="15" t="n"/>
      <c r="N18" s="15" t="n"/>
      <c r="O18" s="15" t="n"/>
      <c r="P18" s="15" t="n"/>
      <c r="Q18" s="16">
        <f>IF(B18="","",SUM(D18:P18))</f>
        <v/>
      </c>
      <c r="R18" s="16">
        <f>IF(B18="","",SUMPRODUCT((D18:P18&gt;Settings!$B$3)*Settings!$B$3+(D18:P18&lt;=Settings!$B$3)*D18:P18))</f>
        <v/>
      </c>
      <c r="S18" s="16">
        <f>IF(B18="","",IF(Settings!$B$5="",SUMPRODUCT((D18:P18&gt;Settings!$B$3)*(D18:P18-Settings!$B$3)),SUMPRODUCT((D18:P18&gt;Settings!$B$5)*Settings!$B$5+(D18:P18&lt;=Settings!$B$5)*D18:P18)-R18))</f>
        <v/>
      </c>
      <c r="T18" s="16">
        <f>IF(B18="","",IF(Settings!$B$5="",0,SUMPRODUCT((D18:P18&gt;Settings!$B$5)*(D18:P18-Settings!$B$5))))</f>
        <v/>
      </c>
      <c r="U18" s="17">
        <f>IF(B18="","",COUNTIF(D18:P18,"&gt;"&amp;Settings!$B$3))</f>
        <v/>
      </c>
      <c r="V18" s="18">
        <f>IF(OR(B18="",C18=""),"",ROUND(R18*C18,2))</f>
        <v/>
      </c>
      <c r="W18" s="18">
        <f>IF(OR(B18="",C18=""),"",ROUND(S18*C18*Settings!$B$4,2))</f>
        <v/>
      </c>
      <c r="X18" s="18">
        <f>IF(OR(B18="",C18=""),"",ROUND(T18*C18*Settings!$B$6,2))</f>
        <v/>
      </c>
      <c r="Y18" s="18">
        <f>IF(OR(B18="",C18=""),"",V18+W18+X18)</f>
        <v/>
      </c>
    </row>
    <row r="19" ht="18" customHeight="1">
      <c r="A19" s="12">
        <f>IF(B19="","",ROW()-6)</f>
        <v/>
      </c>
      <c r="B19" s="13" t="n"/>
      <c r="C19" s="14" t="n"/>
      <c r="D19" s="15" t="n"/>
      <c r="E19" s="15" t="n"/>
      <c r="F19" s="15" t="n"/>
      <c r="G19" s="15" t="n"/>
      <c r="H19" s="15" t="n"/>
      <c r="I19" s="15" t="n"/>
      <c r="J19" s="15" t="n"/>
      <c r="K19" s="15" t="n"/>
      <c r="L19" s="15" t="n"/>
      <c r="M19" s="15" t="n"/>
      <c r="N19" s="15" t="n"/>
      <c r="O19" s="15" t="n"/>
      <c r="P19" s="15" t="n"/>
      <c r="Q19" s="16">
        <f>IF(B19="","",SUM(D19:P19))</f>
        <v/>
      </c>
      <c r="R19" s="16">
        <f>IF(B19="","",SUMPRODUCT((D19:P19&gt;Settings!$B$3)*Settings!$B$3+(D19:P19&lt;=Settings!$B$3)*D19:P19))</f>
        <v/>
      </c>
      <c r="S19" s="16">
        <f>IF(B19="","",IF(Settings!$B$5="",SUMPRODUCT((D19:P19&gt;Settings!$B$3)*(D19:P19-Settings!$B$3)),SUMPRODUCT((D19:P19&gt;Settings!$B$5)*Settings!$B$5+(D19:P19&lt;=Settings!$B$5)*D19:P19)-R19))</f>
        <v/>
      </c>
      <c r="T19" s="16">
        <f>IF(B19="","",IF(Settings!$B$5="",0,SUMPRODUCT((D19:P19&gt;Settings!$B$5)*(D19:P19-Settings!$B$5))))</f>
        <v/>
      </c>
      <c r="U19" s="17">
        <f>IF(B19="","",COUNTIF(D19:P19,"&gt;"&amp;Settings!$B$3))</f>
        <v/>
      </c>
      <c r="V19" s="18">
        <f>IF(OR(B19="",C19=""),"",ROUND(R19*C19,2))</f>
        <v/>
      </c>
      <c r="W19" s="18">
        <f>IF(OR(B19="",C19=""),"",ROUND(S19*C19*Settings!$B$4,2))</f>
        <v/>
      </c>
      <c r="X19" s="18">
        <f>IF(OR(B19="",C19=""),"",ROUND(T19*C19*Settings!$B$6,2))</f>
        <v/>
      </c>
      <c r="Y19" s="18">
        <f>IF(OR(B19="",C19=""),"",V19+W19+X19)</f>
        <v/>
      </c>
    </row>
    <row r="20" ht="18" customHeight="1">
      <c r="A20" s="12">
        <f>IF(B20="","",ROW()-6)</f>
        <v/>
      </c>
      <c r="B20" s="13" t="n"/>
      <c r="C20" s="14" t="n"/>
      <c r="D20" s="15" t="n"/>
      <c r="E20" s="15" t="n"/>
      <c r="F20" s="15" t="n"/>
      <c r="G20" s="15" t="n"/>
      <c r="H20" s="15" t="n"/>
      <c r="I20" s="15" t="n"/>
      <c r="J20" s="15" t="n"/>
      <c r="K20" s="15" t="n"/>
      <c r="L20" s="15" t="n"/>
      <c r="M20" s="15" t="n"/>
      <c r="N20" s="15" t="n"/>
      <c r="O20" s="15" t="n"/>
      <c r="P20" s="15" t="n"/>
      <c r="Q20" s="16">
        <f>IF(B20="","",SUM(D20:P20))</f>
        <v/>
      </c>
      <c r="R20" s="16">
        <f>IF(B20="","",SUMPRODUCT((D20:P20&gt;Settings!$B$3)*Settings!$B$3+(D20:P20&lt;=Settings!$B$3)*D20:P20))</f>
        <v/>
      </c>
      <c r="S20" s="16">
        <f>IF(B20="","",IF(Settings!$B$5="",SUMPRODUCT((D20:P20&gt;Settings!$B$3)*(D20:P20-Settings!$B$3)),SUMPRODUCT((D20:P20&gt;Settings!$B$5)*Settings!$B$5+(D20:P20&lt;=Settings!$B$5)*D20:P20)-R20))</f>
        <v/>
      </c>
      <c r="T20" s="16">
        <f>IF(B20="","",IF(Settings!$B$5="",0,SUMPRODUCT((D20:P20&gt;Settings!$B$5)*(D20:P20-Settings!$B$5))))</f>
        <v/>
      </c>
      <c r="U20" s="17">
        <f>IF(B20="","",COUNTIF(D20:P20,"&gt;"&amp;Settings!$B$3))</f>
        <v/>
      </c>
      <c r="V20" s="18">
        <f>IF(OR(B20="",C20=""),"",ROUND(R20*C20,2))</f>
        <v/>
      </c>
      <c r="W20" s="18">
        <f>IF(OR(B20="",C20=""),"",ROUND(S20*C20*Settings!$B$4,2))</f>
        <v/>
      </c>
      <c r="X20" s="18">
        <f>IF(OR(B20="",C20=""),"",ROUND(T20*C20*Settings!$B$6,2))</f>
        <v/>
      </c>
      <c r="Y20" s="18">
        <f>IF(OR(B20="",C20=""),"",V20+W20+X20)</f>
        <v/>
      </c>
    </row>
    <row r="21" ht="18" customHeight="1">
      <c r="A21" s="12">
        <f>IF(B21="","",ROW()-6)</f>
        <v/>
      </c>
      <c r="B21" s="13" t="n"/>
      <c r="C21" s="14" t="n"/>
      <c r="D21" s="15" t="n"/>
      <c r="E21" s="15" t="n"/>
      <c r="F21" s="15" t="n"/>
      <c r="G21" s="15" t="n"/>
      <c r="H21" s="15" t="n"/>
      <c r="I21" s="15" t="n"/>
      <c r="J21" s="15" t="n"/>
      <c r="K21" s="15" t="n"/>
      <c r="L21" s="15" t="n"/>
      <c r="M21" s="15" t="n"/>
      <c r="N21" s="15" t="n"/>
      <c r="O21" s="15" t="n"/>
      <c r="P21" s="15" t="n"/>
      <c r="Q21" s="16">
        <f>IF(B21="","",SUM(D21:P21))</f>
        <v/>
      </c>
      <c r="R21" s="16">
        <f>IF(B21="","",SUMPRODUCT((D21:P21&gt;Settings!$B$3)*Settings!$B$3+(D21:P21&lt;=Settings!$B$3)*D21:P21))</f>
        <v/>
      </c>
      <c r="S21" s="16">
        <f>IF(B21="","",IF(Settings!$B$5="",SUMPRODUCT((D21:P21&gt;Settings!$B$3)*(D21:P21-Settings!$B$3)),SUMPRODUCT((D21:P21&gt;Settings!$B$5)*Settings!$B$5+(D21:P21&lt;=Settings!$B$5)*D21:P21)-R21))</f>
        <v/>
      </c>
      <c r="T21" s="16">
        <f>IF(B21="","",IF(Settings!$B$5="",0,SUMPRODUCT((D21:P21&gt;Settings!$B$5)*(D21:P21-Settings!$B$5))))</f>
        <v/>
      </c>
      <c r="U21" s="17">
        <f>IF(B21="","",COUNTIF(D21:P21,"&gt;"&amp;Settings!$B$3))</f>
        <v/>
      </c>
      <c r="V21" s="18">
        <f>IF(OR(B21="",C21=""),"",ROUND(R21*C21,2))</f>
        <v/>
      </c>
      <c r="W21" s="18">
        <f>IF(OR(B21="",C21=""),"",ROUND(S21*C21*Settings!$B$4,2))</f>
        <v/>
      </c>
      <c r="X21" s="18">
        <f>IF(OR(B21="",C21=""),"",ROUND(T21*C21*Settings!$B$6,2))</f>
        <v/>
      </c>
      <c r="Y21" s="18">
        <f>IF(OR(B21="",C21=""),"",V21+W21+X21)</f>
        <v/>
      </c>
    </row>
    <row r="22" ht="18" customHeight="1">
      <c r="A22" s="12">
        <f>IF(B22="","",ROW()-6)</f>
        <v/>
      </c>
      <c r="B22" s="13" t="n"/>
      <c r="C22" s="14" t="n"/>
      <c r="D22" s="15" t="n"/>
      <c r="E22" s="15" t="n"/>
      <c r="F22" s="15" t="n"/>
      <c r="G22" s="15" t="n"/>
      <c r="H22" s="15" t="n"/>
      <c r="I22" s="15" t="n"/>
      <c r="J22" s="15" t="n"/>
      <c r="K22" s="15" t="n"/>
      <c r="L22" s="15" t="n"/>
      <c r="M22" s="15" t="n"/>
      <c r="N22" s="15" t="n"/>
      <c r="O22" s="15" t="n"/>
      <c r="P22" s="15" t="n"/>
      <c r="Q22" s="16">
        <f>IF(B22="","",SUM(D22:P22))</f>
        <v/>
      </c>
      <c r="R22" s="16">
        <f>IF(B22="","",SUMPRODUCT((D22:P22&gt;Settings!$B$3)*Settings!$B$3+(D22:P22&lt;=Settings!$B$3)*D22:P22))</f>
        <v/>
      </c>
      <c r="S22" s="16">
        <f>IF(B22="","",IF(Settings!$B$5="",SUMPRODUCT((D22:P22&gt;Settings!$B$3)*(D22:P22-Settings!$B$3)),SUMPRODUCT((D22:P22&gt;Settings!$B$5)*Settings!$B$5+(D22:P22&lt;=Settings!$B$5)*D22:P22)-R22))</f>
        <v/>
      </c>
      <c r="T22" s="16">
        <f>IF(B22="","",IF(Settings!$B$5="",0,SUMPRODUCT((D22:P22&gt;Settings!$B$5)*(D22:P22-Settings!$B$5))))</f>
        <v/>
      </c>
      <c r="U22" s="17">
        <f>IF(B22="","",COUNTIF(D22:P22,"&gt;"&amp;Settings!$B$3))</f>
        <v/>
      </c>
      <c r="V22" s="18">
        <f>IF(OR(B22="",C22=""),"",ROUND(R22*C22,2))</f>
        <v/>
      </c>
      <c r="W22" s="18">
        <f>IF(OR(B22="",C22=""),"",ROUND(S22*C22*Settings!$B$4,2))</f>
        <v/>
      </c>
      <c r="X22" s="18">
        <f>IF(OR(B22="",C22=""),"",ROUND(T22*C22*Settings!$B$6,2))</f>
        <v/>
      </c>
      <c r="Y22" s="18">
        <f>IF(OR(B22="",C22=""),"",V22+W22+X22)</f>
        <v/>
      </c>
    </row>
    <row r="23" ht="18" customHeight="1">
      <c r="A23" s="12">
        <f>IF(B23="","",ROW()-6)</f>
        <v/>
      </c>
      <c r="B23" s="13" t="n"/>
      <c r="C23" s="14" t="n"/>
      <c r="D23" s="15" t="n"/>
      <c r="E23" s="15" t="n"/>
      <c r="F23" s="15" t="n"/>
      <c r="G23" s="15" t="n"/>
      <c r="H23" s="15" t="n"/>
      <c r="I23" s="15" t="n"/>
      <c r="J23" s="15" t="n"/>
      <c r="K23" s="15" t="n"/>
      <c r="L23" s="15" t="n"/>
      <c r="M23" s="15" t="n"/>
      <c r="N23" s="15" t="n"/>
      <c r="O23" s="15" t="n"/>
      <c r="P23" s="15" t="n"/>
      <c r="Q23" s="16">
        <f>IF(B23="","",SUM(D23:P23))</f>
        <v/>
      </c>
      <c r="R23" s="16">
        <f>IF(B23="","",SUMPRODUCT((D23:P23&gt;Settings!$B$3)*Settings!$B$3+(D23:P23&lt;=Settings!$B$3)*D23:P23))</f>
        <v/>
      </c>
      <c r="S23" s="16">
        <f>IF(B23="","",IF(Settings!$B$5="",SUMPRODUCT((D23:P23&gt;Settings!$B$3)*(D23:P23-Settings!$B$3)),SUMPRODUCT((D23:P23&gt;Settings!$B$5)*Settings!$B$5+(D23:P23&lt;=Settings!$B$5)*D23:P23)-R23))</f>
        <v/>
      </c>
      <c r="T23" s="16">
        <f>IF(B23="","",IF(Settings!$B$5="",0,SUMPRODUCT((D23:P23&gt;Settings!$B$5)*(D23:P23-Settings!$B$5))))</f>
        <v/>
      </c>
      <c r="U23" s="17">
        <f>IF(B23="","",COUNTIF(D23:P23,"&gt;"&amp;Settings!$B$3))</f>
        <v/>
      </c>
      <c r="V23" s="18">
        <f>IF(OR(B23="",C23=""),"",ROUND(R23*C23,2))</f>
        <v/>
      </c>
      <c r="W23" s="18">
        <f>IF(OR(B23="",C23=""),"",ROUND(S23*C23*Settings!$B$4,2))</f>
        <v/>
      </c>
      <c r="X23" s="18">
        <f>IF(OR(B23="",C23=""),"",ROUND(T23*C23*Settings!$B$6,2))</f>
        <v/>
      </c>
      <c r="Y23" s="18">
        <f>IF(OR(B23="",C23=""),"",V23+W23+X23)</f>
        <v/>
      </c>
    </row>
    <row r="24" ht="18" customHeight="1">
      <c r="A24" s="12">
        <f>IF(B24="","",ROW()-6)</f>
        <v/>
      </c>
      <c r="B24" s="13" t="n"/>
      <c r="C24" s="14" t="n"/>
      <c r="D24" s="15" t="n"/>
      <c r="E24" s="15" t="n"/>
      <c r="F24" s="15" t="n"/>
      <c r="G24" s="15" t="n"/>
      <c r="H24" s="15" t="n"/>
      <c r="I24" s="15" t="n"/>
      <c r="J24" s="15" t="n"/>
      <c r="K24" s="15" t="n"/>
      <c r="L24" s="15" t="n"/>
      <c r="M24" s="15" t="n"/>
      <c r="N24" s="15" t="n"/>
      <c r="O24" s="15" t="n"/>
      <c r="P24" s="15" t="n"/>
      <c r="Q24" s="16">
        <f>IF(B24="","",SUM(D24:P24))</f>
        <v/>
      </c>
      <c r="R24" s="16">
        <f>IF(B24="","",SUMPRODUCT((D24:P24&gt;Settings!$B$3)*Settings!$B$3+(D24:P24&lt;=Settings!$B$3)*D24:P24))</f>
        <v/>
      </c>
      <c r="S24" s="16">
        <f>IF(B24="","",IF(Settings!$B$5="",SUMPRODUCT((D24:P24&gt;Settings!$B$3)*(D24:P24-Settings!$B$3)),SUMPRODUCT((D24:P24&gt;Settings!$B$5)*Settings!$B$5+(D24:P24&lt;=Settings!$B$5)*D24:P24)-R24))</f>
        <v/>
      </c>
      <c r="T24" s="16">
        <f>IF(B24="","",IF(Settings!$B$5="",0,SUMPRODUCT((D24:P24&gt;Settings!$B$5)*(D24:P24-Settings!$B$5))))</f>
        <v/>
      </c>
      <c r="U24" s="17">
        <f>IF(B24="","",COUNTIF(D24:P24,"&gt;"&amp;Settings!$B$3))</f>
        <v/>
      </c>
      <c r="V24" s="18">
        <f>IF(OR(B24="",C24=""),"",ROUND(R24*C24,2))</f>
        <v/>
      </c>
      <c r="W24" s="18">
        <f>IF(OR(B24="",C24=""),"",ROUND(S24*C24*Settings!$B$4,2))</f>
        <v/>
      </c>
      <c r="X24" s="18">
        <f>IF(OR(B24="",C24=""),"",ROUND(T24*C24*Settings!$B$6,2))</f>
        <v/>
      </c>
      <c r="Y24" s="18">
        <f>IF(OR(B24="",C24=""),"",V24+W24+X24)</f>
        <v/>
      </c>
    </row>
    <row r="25" ht="18" customHeight="1">
      <c r="A25" s="12">
        <f>IF(B25="","",ROW()-6)</f>
        <v/>
      </c>
      <c r="B25" s="13" t="n"/>
      <c r="C25" s="14" t="n"/>
      <c r="D25" s="15" t="n"/>
      <c r="E25" s="15" t="n"/>
      <c r="F25" s="15" t="n"/>
      <c r="G25" s="15" t="n"/>
      <c r="H25" s="15" t="n"/>
      <c r="I25" s="15" t="n"/>
      <c r="J25" s="15" t="n"/>
      <c r="K25" s="15" t="n"/>
      <c r="L25" s="15" t="n"/>
      <c r="M25" s="15" t="n"/>
      <c r="N25" s="15" t="n"/>
      <c r="O25" s="15" t="n"/>
      <c r="P25" s="15" t="n"/>
      <c r="Q25" s="16">
        <f>IF(B25="","",SUM(D25:P25))</f>
        <v/>
      </c>
      <c r="R25" s="16">
        <f>IF(B25="","",SUMPRODUCT((D25:P25&gt;Settings!$B$3)*Settings!$B$3+(D25:P25&lt;=Settings!$B$3)*D25:P25))</f>
        <v/>
      </c>
      <c r="S25" s="16">
        <f>IF(B25="","",IF(Settings!$B$5="",SUMPRODUCT((D25:P25&gt;Settings!$B$3)*(D25:P25-Settings!$B$3)),SUMPRODUCT((D25:P25&gt;Settings!$B$5)*Settings!$B$5+(D25:P25&lt;=Settings!$B$5)*D25:P25)-R25))</f>
        <v/>
      </c>
      <c r="T25" s="16">
        <f>IF(B25="","",IF(Settings!$B$5="",0,SUMPRODUCT((D25:P25&gt;Settings!$B$5)*(D25:P25-Settings!$B$5))))</f>
        <v/>
      </c>
      <c r="U25" s="17">
        <f>IF(B25="","",COUNTIF(D25:P25,"&gt;"&amp;Settings!$B$3))</f>
        <v/>
      </c>
      <c r="V25" s="18">
        <f>IF(OR(B25="",C25=""),"",ROUND(R25*C25,2))</f>
        <v/>
      </c>
      <c r="W25" s="18">
        <f>IF(OR(B25="",C25=""),"",ROUND(S25*C25*Settings!$B$4,2))</f>
        <v/>
      </c>
      <c r="X25" s="18">
        <f>IF(OR(B25="",C25=""),"",ROUND(T25*C25*Settings!$B$6,2))</f>
        <v/>
      </c>
      <c r="Y25" s="18">
        <f>IF(OR(B25="",C25=""),"",V25+W25+X25)</f>
        <v/>
      </c>
    </row>
    <row r="26" ht="18" customHeight="1">
      <c r="A26" s="12">
        <f>IF(B26="","",ROW()-6)</f>
        <v/>
      </c>
      <c r="B26" s="13" t="n"/>
      <c r="C26" s="14" t="n"/>
      <c r="D26" s="15" t="n"/>
      <c r="E26" s="15" t="n"/>
      <c r="F26" s="15" t="n"/>
      <c r="G26" s="15" t="n"/>
      <c r="H26" s="15" t="n"/>
      <c r="I26" s="15" t="n"/>
      <c r="J26" s="15" t="n"/>
      <c r="K26" s="15" t="n"/>
      <c r="L26" s="15" t="n"/>
      <c r="M26" s="15" t="n"/>
      <c r="N26" s="15" t="n"/>
      <c r="O26" s="15" t="n"/>
      <c r="P26" s="15" t="n"/>
      <c r="Q26" s="16">
        <f>IF(B26="","",SUM(D26:P26))</f>
        <v/>
      </c>
      <c r="R26" s="16">
        <f>IF(B26="","",SUMPRODUCT((D26:P26&gt;Settings!$B$3)*Settings!$B$3+(D26:P26&lt;=Settings!$B$3)*D26:P26))</f>
        <v/>
      </c>
      <c r="S26" s="16">
        <f>IF(B26="","",IF(Settings!$B$5="",SUMPRODUCT((D26:P26&gt;Settings!$B$3)*(D26:P26-Settings!$B$3)),SUMPRODUCT((D26:P26&gt;Settings!$B$5)*Settings!$B$5+(D26:P26&lt;=Settings!$B$5)*D26:P26)-R26))</f>
        <v/>
      </c>
      <c r="T26" s="16">
        <f>IF(B26="","",IF(Settings!$B$5="",0,SUMPRODUCT((D26:P26&gt;Settings!$B$5)*(D26:P26-Settings!$B$5))))</f>
        <v/>
      </c>
      <c r="U26" s="17">
        <f>IF(B26="","",COUNTIF(D26:P26,"&gt;"&amp;Settings!$B$3))</f>
        <v/>
      </c>
      <c r="V26" s="18">
        <f>IF(OR(B26="",C26=""),"",ROUND(R26*C26,2))</f>
        <v/>
      </c>
      <c r="W26" s="18">
        <f>IF(OR(B26="",C26=""),"",ROUND(S26*C26*Settings!$B$4,2))</f>
        <v/>
      </c>
      <c r="X26" s="18">
        <f>IF(OR(B26="",C26=""),"",ROUND(T26*C26*Settings!$B$6,2))</f>
        <v/>
      </c>
      <c r="Y26" s="18">
        <f>IF(OR(B26="",C26=""),"",V26+W26+X26)</f>
        <v/>
      </c>
    </row>
    <row r="27">
      <c r="A27" s="19" t="n"/>
      <c r="B27" s="20" t="inlineStr">
        <is>
          <t>Total hours</t>
        </is>
      </c>
      <c r="C27" s="19" t="n"/>
      <c r="D27" s="21">
        <f>SUM(D$7:D$26)</f>
        <v/>
      </c>
      <c r="E27" s="21">
        <f>SUM(E$7:E$26)</f>
        <v/>
      </c>
      <c r="F27" s="21">
        <f>SUM(F$7:F$26)</f>
        <v/>
      </c>
      <c r="G27" s="21">
        <f>SUM(G$7:G$26)</f>
        <v/>
      </c>
      <c r="H27" s="21">
        <f>SUM(H$7:H$26)</f>
        <v/>
      </c>
      <c r="I27" s="21">
        <f>SUM(I$7:I$26)</f>
        <v/>
      </c>
      <c r="J27" s="21">
        <f>SUM(J$7:J$26)</f>
        <v/>
      </c>
      <c r="K27" s="21">
        <f>SUM(K$7:K$26)</f>
        <v/>
      </c>
      <c r="L27" s="21">
        <f>SUM(L$7:L$26)</f>
        <v/>
      </c>
      <c r="M27" s="21">
        <f>SUM(M$7:M$26)</f>
        <v/>
      </c>
      <c r="N27" s="21">
        <f>SUM(N$7:N$26)</f>
        <v/>
      </c>
      <c r="O27" s="21">
        <f>SUM(O$7:O$26)</f>
        <v/>
      </c>
      <c r="P27" s="21">
        <f>SUM(P$7:P$26)</f>
        <v/>
      </c>
      <c r="Q27" s="22">
        <f>IF(COUNT(D27:P27)=0,"",SUM(D27:P27))</f>
        <v/>
      </c>
      <c r="R27" s="19" t="n"/>
      <c r="S27" s="19" t="n"/>
      <c r="T27" s="19" t="n"/>
      <c r="U27" s="19" t="n"/>
      <c r="V27" s="19" t="n"/>
      <c r="W27" s="19" t="n"/>
      <c r="X27" s="19" t="n"/>
      <c r="Y27" s="19" t="n"/>
    </row>
    <row r="28">
      <c r="A28" s="19" t="n"/>
      <c r="B28" s="20" t="inlineStr">
        <is>
          <t>Staff over the limit</t>
        </is>
      </c>
      <c r="C28" s="19" t="n"/>
      <c r="D28" s="23">
        <f>COUNTIF(D$7:D$26,"&gt;"&amp;Settings!$B$3)</f>
        <v/>
      </c>
      <c r="E28" s="23">
        <f>COUNTIF(E$7:E$26,"&gt;"&amp;Settings!$B$3)</f>
        <v/>
      </c>
      <c r="F28" s="23">
        <f>COUNTIF(F$7:F$26,"&gt;"&amp;Settings!$B$3)</f>
        <v/>
      </c>
      <c r="G28" s="23">
        <f>COUNTIF(G$7:G$26,"&gt;"&amp;Settings!$B$3)</f>
        <v/>
      </c>
      <c r="H28" s="23">
        <f>COUNTIF(H$7:H$26,"&gt;"&amp;Settings!$B$3)</f>
        <v/>
      </c>
      <c r="I28" s="23">
        <f>COUNTIF(I$7:I$26,"&gt;"&amp;Settings!$B$3)</f>
        <v/>
      </c>
      <c r="J28" s="23">
        <f>COUNTIF(J$7:J$26,"&gt;"&amp;Settings!$B$3)</f>
        <v/>
      </c>
      <c r="K28" s="23">
        <f>COUNTIF(K$7:K$26,"&gt;"&amp;Settings!$B$3)</f>
        <v/>
      </c>
      <c r="L28" s="23">
        <f>COUNTIF(L$7:L$26,"&gt;"&amp;Settings!$B$3)</f>
        <v/>
      </c>
      <c r="M28" s="23">
        <f>COUNTIF(M$7:M$26,"&gt;"&amp;Settings!$B$3)</f>
        <v/>
      </c>
      <c r="N28" s="23">
        <f>COUNTIF(N$7:N$26,"&gt;"&amp;Settings!$B$3)</f>
        <v/>
      </c>
      <c r="O28" s="23">
        <f>COUNTIF(O$7:O$26,"&gt;"&amp;Settings!$B$3)</f>
        <v/>
      </c>
      <c r="P28" s="23">
        <f>COUNTIF(P$7:P$26,"&gt;"&amp;Settings!$B$3)</f>
        <v/>
      </c>
      <c r="Q28" s="24">
        <f>IF(COUNT(D28:P28)=0,"",SUM(D28:P28))</f>
        <v/>
      </c>
      <c r="R28" s="19" t="n"/>
      <c r="S28" s="19" t="n"/>
      <c r="T28" s="19" t="n"/>
      <c r="U28" s="19" t="n"/>
      <c r="V28" s="19" t="n"/>
      <c r="W28" s="19" t="n"/>
      <c r="X28" s="19" t="n"/>
      <c r="Y28" s="19" t="n"/>
    </row>
    <row r="29">
      <c r="A29" s="19" t="n"/>
      <c r="B29" s="20" t="inlineStr">
        <is>
          <t>Overtime hours (above the limit)</t>
        </is>
      </c>
      <c r="C29" s="19" t="n"/>
      <c r="D29" s="21">
        <f>SUMPRODUCT((D$7:D$26&gt;Settings!$B$3)*(D$7:D$26-Settings!$B$3))</f>
        <v/>
      </c>
      <c r="E29" s="21">
        <f>SUMPRODUCT((E$7:E$26&gt;Settings!$B$3)*(E$7:E$26-Settings!$B$3))</f>
        <v/>
      </c>
      <c r="F29" s="21">
        <f>SUMPRODUCT((F$7:F$26&gt;Settings!$B$3)*(F$7:F$26-Settings!$B$3))</f>
        <v/>
      </c>
      <c r="G29" s="21">
        <f>SUMPRODUCT((G$7:G$26&gt;Settings!$B$3)*(G$7:G$26-Settings!$B$3))</f>
        <v/>
      </c>
      <c r="H29" s="21">
        <f>SUMPRODUCT((H$7:H$26&gt;Settings!$B$3)*(H$7:H$26-Settings!$B$3))</f>
        <v/>
      </c>
      <c r="I29" s="21">
        <f>SUMPRODUCT((I$7:I$26&gt;Settings!$B$3)*(I$7:I$26-Settings!$B$3))</f>
        <v/>
      </c>
      <c r="J29" s="21">
        <f>SUMPRODUCT((J$7:J$26&gt;Settings!$B$3)*(J$7:J$26-Settings!$B$3))</f>
        <v/>
      </c>
      <c r="K29" s="21">
        <f>SUMPRODUCT((K$7:K$26&gt;Settings!$B$3)*(K$7:K$26-Settings!$B$3))</f>
        <v/>
      </c>
      <c r="L29" s="21">
        <f>SUMPRODUCT((L$7:L$26&gt;Settings!$B$3)*(L$7:L$26-Settings!$B$3))</f>
        <v/>
      </c>
      <c r="M29" s="21">
        <f>SUMPRODUCT((M$7:M$26&gt;Settings!$B$3)*(M$7:M$26-Settings!$B$3))</f>
        <v/>
      </c>
      <c r="N29" s="21">
        <f>SUMPRODUCT((N$7:N$26&gt;Settings!$B$3)*(N$7:N$26-Settings!$B$3))</f>
        <v/>
      </c>
      <c r="O29" s="21">
        <f>SUMPRODUCT((O$7:O$26&gt;Settings!$B$3)*(O$7:O$26-Settings!$B$3))</f>
        <v/>
      </c>
      <c r="P29" s="21">
        <f>SUMPRODUCT((P$7:P$26&gt;Settings!$B$3)*(P$7:P$26-Settings!$B$3))</f>
        <v/>
      </c>
      <c r="Q29" s="22">
        <f>IF(COUNT(D29:P29)=0,"",SUM(D29:P29))</f>
        <v/>
      </c>
      <c r="R29" s="19" t="n"/>
      <c r="S29" s="19" t="n"/>
      <c r="T29" s="19" t="n"/>
      <c r="U29" s="19" t="n"/>
      <c r="V29" s="19" t="n"/>
      <c r="W29" s="19" t="n"/>
      <c r="X29" s="19" t="n"/>
      <c r="Y29" s="19" t="n"/>
    </row>
    <row r="30">
      <c r="A30" s="19" t="n"/>
      <c r="B30" s="20" t="inlineStr">
        <is>
          <t>Labour cost</t>
        </is>
      </c>
      <c r="C30" s="19" t="n"/>
      <c r="D30" s="25">
        <f>IF(COUNT($C$7:$C$26)=0,"",SUMPRODUCT($C$7:$C$26*(((D$7:D$26&gt;Settings!$B$3)*Settings!$B$3+(D$7:D$26&lt;=Settings!$B$3)*D$7:D$26)+(IF(Settings!$B$5="",(D$7:D$26&gt;Settings!$B$3)*(D$7:D$26-Settings!$B$3),((D$7:D$26&gt;Settings!$B$5)*Settings!$B$5+(D$7:D$26&lt;=Settings!$B$5)*D$7:D$26)-((D$7:D$26&gt;Settings!$B$3)*Settings!$B$3+(D$7:D$26&lt;=Settings!$B$3)*D$7:D$26)))*Settings!$B$4+(IF(Settings!$B$5="",0,(D$7:D$26&gt;Settings!$B$5)*(D$7:D$26-Settings!$B$5)))*Settings!$B$6)))</f>
        <v/>
      </c>
      <c r="E30" s="25">
        <f>IF(COUNT($C$7:$C$26)=0,"",SUMPRODUCT($C$7:$C$26*(((E$7:E$26&gt;Settings!$B$3)*Settings!$B$3+(E$7:E$26&lt;=Settings!$B$3)*E$7:E$26)+(IF(Settings!$B$5="",(E$7:E$26&gt;Settings!$B$3)*(E$7:E$26-Settings!$B$3),((E$7:E$26&gt;Settings!$B$5)*Settings!$B$5+(E$7:E$26&lt;=Settings!$B$5)*E$7:E$26)-((E$7:E$26&gt;Settings!$B$3)*Settings!$B$3+(E$7:E$26&lt;=Settings!$B$3)*E$7:E$26)))*Settings!$B$4+(IF(Settings!$B$5="",0,(E$7:E$26&gt;Settings!$B$5)*(E$7:E$26-Settings!$B$5)))*Settings!$B$6)))</f>
        <v/>
      </c>
      <c r="F30" s="25">
        <f>IF(COUNT($C$7:$C$26)=0,"",SUMPRODUCT($C$7:$C$26*(((F$7:F$26&gt;Settings!$B$3)*Settings!$B$3+(F$7:F$26&lt;=Settings!$B$3)*F$7:F$26)+(IF(Settings!$B$5="",(F$7:F$26&gt;Settings!$B$3)*(F$7:F$26-Settings!$B$3),((F$7:F$26&gt;Settings!$B$5)*Settings!$B$5+(F$7:F$26&lt;=Settings!$B$5)*F$7:F$26)-((F$7:F$26&gt;Settings!$B$3)*Settings!$B$3+(F$7:F$26&lt;=Settings!$B$3)*F$7:F$26)))*Settings!$B$4+(IF(Settings!$B$5="",0,(F$7:F$26&gt;Settings!$B$5)*(F$7:F$26-Settings!$B$5)))*Settings!$B$6)))</f>
        <v/>
      </c>
      <c r="G30" s="25">
        <f>IF(COUNT($C$7:$C$26)=0,"",SUMPRODUCT($C$7:$C$26*(((G$7:G$26&gt;Settings!$B$3)*Settings!$B$3+(G$7:G$26&lt;=Settings!$B$3)*G$7:G$26)+(IF(Settings!$B$5="",(G$7:G$26&gt;Settings!$B$3)*(G$7:G$26-Settings!$B$3),((G$7:G$26&gt;Settings!$B$5)*Settings!$B$5+(G$7:G$26&lt;=Settings!$B$5)*G$7:G$26)-((G$7:G$26&gt;Settings!$B$3)*Settings!$B$3+(G$7:G$26&lt;=Settings!$B$3)*G$7:G$26)))*Settings!$B$4+(IF(Settings!$B$5="",0,(G$7:G$26&gt;Settings!$B$5)*(G$7:G$26-Settings!$B$5)))*Settings!$B$6)))</f>
        <v/>
      </c>
      <c r="H30" s="25">
        <f>IF(COUNT($C$7:$C$26)=0,"",SUMPRODUCT($C$7:$C$26*(((H$7:H$26&gt;Settings!$B$3)*Settings!$B$3+(H$7:H$26&lt;=Settings!$B$3)*H$7:H$26)+(IF(Settings!$B$5="",(H$7:H$26&gt;Settings!$B$3)*(H$7:H$26-Settings!$B$3),((H$7:H$26&gt;Settings!$B$5)*Settings!$B$5+(H$7:H$26&lt;=Settings!$B$5)*H$7:H$26)-((H$7:H$26&gt;Settings!$B$3)*Settings!$B$3+(H$7:H$26&lt;=Settings!$B$3)*H$7:H$26)))*Settings!$B$4+(IF(Settings!$B$5="",0,(H$7:H$26&gt;Settings!$B$5)*(H$7:H$26-Settings!$B$5)))*Settings!$B$6)))</f>
        <v/>
      </c>
      <c r="I30" s="25">
        <f>IF(COUNT($C$7:$C$26)=0,"",SUMPRODUCT($C$7:$C$26*(((I$7:I$26&gt;Settings!$B$3)*Settings!$B$3+(I$7:I$26&lt;=Settings!$B$3)*I$7:I$26)+(IF(Settings!$B$5="",(I$7:I$26&gt;Settings!$B$3)*(I$7:I$26-Settings!$B$3),((I$7:I$26&gt;Settings!$B$5)*Settings!$B$5+(I$7:I$26&lt;=Settings!$B$5)*I$7:I$26)-((I$7:I$26&gt;Settings!$B$3)*Settings!$B$3+(I$7:I$26&lt;=Settings!$B$3)*I$7:I$26)))*Settings!$B$4+(IF(Settings!$B$5="",0,(I$7:I$26&gt;Settings!$B$5)*(I$7:I$26-Settings!$B$5)))*Settings!$B$6)))</f>
        <v/>
      </c>
      <c r="J30" s="25">
        <f>IF(COUNT($C$7:$C$26)=0,"",SUMPRODUCT($C$7:$C$26*(((J$7:J$26&gt;Settings!$B$3)*Settings!$B$3+(J$7:J$26&lt;=Settings!$B$3)*J$7:J$26)+(IF(Settings!$B$5="",(J$7:J$26&gt;Settings!$B$3)*(J$7:J$26-Settings!$B$3),((J$7:J$26&gt;Settings!$B$5)*Settings!$B$5+(J$7:J$26&lt;=Settings!$B$5)*J$7:J$26)-((J$7:J$26&gt;Settings!$B$3)*Settings!$B$3+(J$7:J$26&lt;=Settings!$B$3)*J$7:J$26)))*Settings!$B$4+(IF(Settings!$B$5="",0,(J$7:J$26&gt;Settings!$B$5)*(J$7:J$26-Settings!$B$5)))*Settings!$B$6)))</f>
        <v/>
      </c>
      <c r="K30" s="25">
        <f>IF(COUNT($C$7:$C$26)=0,"",SUMPRODUCT($C$7:$C$26*(((K$7:K$26&gt;Settings!$B$3)*Settings!$B$3+(K$7:K$26&lt;=Settings!$B$3)*K$7:K$26)+(IF(Settings!$B$5="",(K$7:K$26&gt;Settings!$B$3)*(K$7:K$26-Settings!$B$3),((K$7:K$26&gt;Settings!$B$5)*Settings!$B$5+(K$7:K$26&lt;=Settings!$B$5)*K$7:K$26)-((K$7:K$26&gt;Settings!$B$3)*Settings!$B$3+(K$7:K$26&lt;=Settings!$B$3)*K$7:K$26)))*Settings!$B$4+(IF(Settings!$B$5="",0,(K$7:K$26&gt;Settings!$B$5)*(K$7:K$26-Settings!$B$5)))*Settings!$B$6)))</f>
        <v/>
      </c>
      <c r="L30" s="25">
        <f>IF(COUNT($C$7:$C$26)=0,"",SUMPRODUCT($C$7:$C$26*(((L$7:L$26&gt;Settings!$B$3)*Settings!$B$3+(L$7:L$26&lt;=Settings!$B$3)*L$7:L$26)+(IF(Settings!$B$5="",(L$7:L$26&gt;Settings!$B$3)*(L$7:L$26-Settings!$B$3),((L$7:L$26&gt;Settings!$B$5)*Settings!$B$5+(L$7:L$26&lt;=Settings!$B$5)*L$7:L$26)-((L$7:L$26&gt;Settings!$B$3)*Settings!$B$3+(L$7:L$26&lt;=Settings!$B$3)*L$7:L$26)))*Settings!$B$4+(IF(Settings!$B$5="",0,(L$7:L$26&gt;Settings!$B$5)*(L$7:L$26-Settings!$B$5)))*Settings!$B$6)))</f>
        <v/>
      </c>
      <c r="M30" s="25">
        <f>IF(COUNT($C$7:$C$26)=0,"",SUMPRODUCT($C$7:$C$26*(((M$7:M$26&gt;Settings!$B$3)*Settings!$B$3+(M$7:M$26&lt;=Settings!$B$3)*M$7:M$26)+(IF(Settings!$B$5="",(M$7:M$26&gt;Settings!$B$3)*(M$7:M$26-Settings!$B$3),((M$7:M$26&gt;Settings!$B$5)*Settings!$B$5+(M$7:M$26&lt;=Settings!$B$5)*M$7:M$26)-((M$7:M$26&gt;Settings!$B$3)*Settings!$B$3+(M$7:M$26&lt;=Settings!$B$3)*M$7:M$26)))*Settings!$B$4+(IF(Settings!$B$5="",0,(M$7:M$26&gt;Settings!$B$5)*(M$7:M$26-Settings!$B$5)))*Settings!$B$6)))</f>
        <v/>
      </c>
      <c r="N30" s="25">
        <f>IF(COUNT($C$7:$C$26)=0,"",SUMPRODUCT($C$7:$C$26*(((N$7:N$26&gt;Settings!$B$3)*Settings!$B$3+(N$7:N$26&lt;=Settings!$B$3)*N$7:N$26)+(IF(Settings!$B$5="",(N$7:N$26&gt;Settings!$B$3)*(N$7:N$26-Settings!$B$3),((N$7:N$26&gt;Settings!$B$5)*Settings!$B$5+(N$7:N$26&lt;=Settings!$B$5)*N$7:N$26)-((N$7:N$26&gt;Settings!$B$3)*Settings!$B$3+(N$7:N$26&lt;=Settings!$B$3)*N$7:N$26)))*Settings!$B$4+(IF(Settings!$B$5="",0,(N$7:N$26&gt;Settings!$B$5)*(N$7:N$26-Settings!$B$5)))*Settings!$B$6)))</f>
        <v/>
      </c>
      <c r="O30" s="25">
        <f>IF(COUNT($C$7:$C$26)=0,"",SUMPRODUCT($C$7:$C$26*(((O$7:O$26&gt;Settings!$B$3)*Settings!$B$3+(O$7:O$26&lt;=Settings!$B$3)*O$7:O$26)+(IF(Settings!$B$5="",(O$7:O$26&gt;Settings!$B$3)*(O$7:O$26-Settings!$B$3),((O$7:O$26&gt;Settings!$B$5)*Settings!$B$5+(O$7:O$26&lt;=Settings!$B$5)*O$7:O$26)-((O$7:O$26&gt;Settings!$B$3)*Settings!$B$3+(O$7:O$26&lt;=Settings!$B$3)*O$7:O$26)))*Settings!$B$4+(IF(Settings!$B$5="",0,(O$7:O$26&gt;Settings!$B$5)*(O$7:O$26-Settings!$B$5)))*Settings!$B$6)))</f>
        <v/>
      </c>
      <c r="P30" s="25">
        <f>IF(COUNT($C$7:$C$26)=0,"",SUMPRODUCT($C$7:$C$26*(((P$7:P$26&gt;Settings!$B$3)*Settings!$B$3+(P$7:P$26&lt;=Settings!$B$3)*P$7:P$26)+(IF(Settings!$B$5="",(P$7:P$26&gt;Settings!$B$3)*(P$7:P$26-Settings!$B$3),((P$7:P$26&gt;Settings!$B$5)*Settings!$B$5+(P$7:P$26&lt;=Settings!$B$5)*P$7:P$26)-((P$7:P$26&gt;Settings!$B$3)*Settings!$B$3+(P$7:P$26&lt;=Settings!$B$3)*P$7:P$26)))*Settings!$B$4+(IF(Settings!$B$5="",0,(P$7:P$26&gt;Settings!$B$5)*(P$7:P$26-Settings!$B$5)))*Settings!$B$6)))</f>
        <v/>
      </c>
      <c r="Q30" s="26">
        <f>IF(COUNT(D30:P30)=0,"",SUM(D30:P30))</f>
        <v/>
      </c>
      <c r="R30" s="19" t="n"/>
      <c r="S30" s="19" t="n"/>
      <c r="T30" s="19" t="n"/>
      <c r="U30" s="19" t="n"/>
      <c r="V30" s="19" t="n"/>
      <c r="W30" s="19" t="n"/>
      <c r="X30" s="19" t="n"/>
      <c r="Y30" s="19" t="n"/>
    </row>
    <row r="32">
      <c r="A32" s="27"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6">
    <mergeCell ref="A2:Y2"/>
    <mergeCell ref="A32:Y32"/>
    <mergeCell ref="A1:Y1"/>
    <mergeCell ref="F3:Y3"/>
    <mergeCell ref="C3:E3"/>
    <mergeCell ref="A3:B3"/>
  </mergeCells>
  <conditionalFormatting sqref="D7:P26">
    <cfRule type="expression" priority="1" dxfId="0" stopIfTrue="1">
      <formula>AND(Settings!$B$5&lt;&gt;"",D7&gt;Settings!$B$5)</formula>
    </cfRule>
    <cfRule type="expression" priority="2" dxfId="1">
      <formula>AND(D7&lt;&gt;"",D7&gt;Settings!$B$3)</formula>
    </cfRule>
  </conditionalFormatting>
  <conditionalFormatting sqref="U7:U26">
    <cfRule type="cellIs" priority="3" operator="greaterThan" dxfId="2">
      <formula>0</formula>
    </cfRule>
  </conditionalFormatting>
  <dataValidations count="1">
    <dataValidation sqref="D7:P26" showDropDown="0" showInputMessage="0" showErrorMessage="1" allowBlank="1" errorTitle="Hours" error="Hours in the week, 0 to 168." type="decimal" operator="between">
      <formula1>0</formula1>
      <formula2>168</formula2>
    </dataValidation>
  </dataValidations>
  <printOptions horizontalCentered="1"/>
  <pageMargins left="0.5" right="0.5" top="0.6" bottom="0.7" header="0.5" footer="0.3"/>
  <pageSetup orientation="landscape"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2.xml><?xml version="1.0" encoding="utf-8"?>
<worksheet xmlns="http://schemas.openxmlformats.org/spreadsheetml/2006/main">
  <sheetPr>
    <outlinePr summaryBelow="1" summaryRight="1"/>
    <pageSetUpPr fitToPage="1"/>
  </sheetPr>
  <dimension ref="A1:F14"/>
  <sheetViews>
    <sheetView showGridLines="0" workbookViewId="0">
      <selection activeCell="A1" sqref="A1"/>
    </sheetView>
  </sheetViews>
  <sheetFormatPr baseColWidth="8" defaultRowHeight="15"/>
  <cols>
    <col width="16" customWidth="1" min="1" max="1"/>
    <col width="10" customWidth="1" min="2" max="2"/>
    <col width="12" customWidth="1" min="3" max="3"/>
    <col width="14" customWidth="1" min="4" max="4"/>
    <col width="16" customWidth="1" min="5" max="5"/>
    <col width="14" customWidth="1" min="6" max="6"/>
  </cols>
  <sheetData>
    <row r="1" ht="30" customHeight="1">
      <c r="A1" s="1" t="inlineStr">
        <is>
          <t>Monthly totals</t>
        </is>
      </c>
    </row>
    <row r="2">
      <c r="A2" s="2" t="inlineStr">
        <is>
          <t>Weeks are assigned to the month their start date falls in. Figures come from the per-week rows on the Tracker.</t>
        </is>
      </c>
    </row>
    <row r="4" ht="30" customHeight="1">
      <c r="A4" s="8" t="inlineStr">
        <is>
          <t>Month</t>
        </is>
      </c>
      <c r="B4" s="8" t="inlineStr">
        <is>
          <t>Weeks</t>
        </is>
      </c>
      <c r="C4" s="8" t="inlineStr">
        <is>
          <t>Hours</t>
        </is>
      </c>
      <c r="D4" s="8" t="inlineStr">
        <is>
          <t>Overtime hours</t>
        </is>
      </c>
      <c r="E4" s="8" t="inlineStr">
        <is>
          <t>Staff-weeks over limit</t>
        </is>
      </c>
      <c r="F4" s="8" t="inlineStr">
        <is>
          <t>Labour cost</t>
        </is>
      </c>
    </row>
    <row r="5">
      <c r="A5" s="28">
        <f>IF(Tracker!$C$3="","",DATE(YEAR(Tracker!$C$3),MONTH(Tracker!$C$3),1))</f>
        <v/>
      </c>
      <c r="B5" s="17">
        <f>IF($A5="","",SUMPRODUCT((MONTH(Tracker!$D$6:$P$6)=MONTH($A5))*(YEAR(Tracker!$D$6:$P$6)=YEAR($A5))*1))</f>
        <v/>
      </c>
      <c r="C5" s="16">
        <f>IF($A5="","",SUMPRODUCT((MONTH(Tracker!$D$6:$P$6)=MONTH($A5))*(YEAR(Tracker!$D$6:$P$6)=YEAR($A5))*Tracker!$D$27:$P$27))</f>
        <v/>
      </c>
      <c r="D5" s="16">
        <f>IF($A5="","",SUMPRODUCT((MONTH(Tracker!$D$6:$P$6)=MONTH($A5))*(YEAR(Tracker!$D$6:$P$6)=YEAR($A5))*Tracker!$D$29:$P$29))</f>
        <v/>
      </c>
      <c r="E5" s="17">
        <f>IF($A5="","",SUMPRODUCT((MONTH(Tracker!$D$6:$P$6)=MONTH($A5))*(YEAR(Tracker!$D$6:$P$6)=YEAR($A5))*Tracker!$D$28:$P$28))</f>
        <v/>
      </c>
      <c r="F5" s="18">
        <f>IF(OR($A5="",COUNT(Tracker!$C$7:$C$26)=0),"",SUMPRODUCT((MONTH(Tracker!$D$6:$P$6)=MONTH($A5))*(YEAR(Tracker!$D$6:$P$6)=YEAR($A5))*Tracker!$D$30:$P$30))</f>
        <v/>
      </c>
    </row>
    <row r="6">
      <c r="A6" s="28">
        <f>IF(A5="","",EDATE(A5,1))</f>
        <v/>
      </c>
      <c r="B6" s="17">
        <f>IF($A6="","",SUMPRODUCT((MONTH(Tracker!$D$6:$P$6)=MONTH($A6))*(YEAR(Tracker!$D$6:$P$6)=YEAR($A6))*1))</f>
        <v/>
      </c>
      <c r="C6" s="16">
        <f>IF($A6="","",SUMPRODUCT((MONTH(Tracker!$D$6:$P$6)=MONTH($A6))*(YEAR(Tracker!$D$6:$P$6)=YEAR($A6))*Tracker!$D$27:$P$27))</f>
        <v/>
      </c>
      <c r="D6" s="16">
        <f>IF($A6="","",SUMPRODUCT((MONTH(Tracker!$D$6:$P$6)=MONTH($A6))*(YEAR(Tracker!$D$6:$P$6)=YEAR($A6))*Tracker!$D$29:$P$29))</f>
        <v/>
      </c>
      <c r="E6" s="17">
        <f>IF($A6="","",SUMPRODUCT((MONTH(Tracker!$D$6:$P$6)=MONTH($A6))*(YEAR(Tracker!$D$6:$P$6)=YEAR($A6))*Tracker!$D$28:$P$28))</f>
        <v/>
      </c>
      <c r="F6" s="18">
        <f>IF(OR($A6="",COUNT(Tracker!$C$7:$C$26)=0),"",SUMPRODUCT((MONTH(Tracker!$D$6:$P$6)=MONTH($A6))*(YEAR(Tracker!$D$6:$P$6)=YEAR($A6))*Tracker!$D$30:$P$30))</f>
        <v/>
      </c>
    </row>
    <row r="7">
      <c r="A7" s="28">
        <f>IF(A6="","",EDATE(A6,1))</f>
        <v/>
      </c>
      <c r="B7" s="17">
        <f>IF($A7="","",SUMPRODUCT((MONTH(Tracker!$D$6:$P$6)=MONTH($A7))*(YEAR(Tracker!$D$6:$P$6)=YEAR($A7))*1))</f>
        <v/>
      </c>
      <c r="C7" s="16">
        <f>IF($A7="","",SUMPRODUCT((MONTH(Tracker!$D$6:$P$6)=MONTH($A7))*(YEAR(Tracker!$D$6:$P$6)=YEAR($A7))*Tracker!$D$27:$P$27))</f>
        <v/>
      </c>
      <c r="D7" s="16">
        <f>IF($A7="","",SUMPRODUCT((MONTH(Tracker!$D$6:$P$6)=MONTH($A7))*(YEAR(Tracker!$D$6:$P$6)=YEAR($A7))*Tracker!$D$29:$P$29))</f>
        <v/>
      </c>
      <c r="E7" s="17">
        <f>IF($A7="","",SUMPRODUCT((MONTH(Tracker!$D$6:$P$6)=MONTH($A7))*(YEAR(Tracker!$D$6:$P$6)=YEAR($A7))*Tracker!$D$28:$P$28))</f>
        <v/>
      </c>
      <c r="F7" s="18">
        <f>IF(OR($A7="",COUNT(Tracker!$C$7:$C$26)=0),"",SUMPRODUCT((MONTH(Tracker!$D$6:$P$6)=MONTH($A7))*(YEAR(Tracker!$D$6:$P$6)=YEAR($A7))*Tracker!$D$30:$P$30))</f>
        <v/>
      </c>
    </row>
    <row r="8">
      <c r="A8" s="28">
        <f>IF(A7="","",EDATE(A7,1))</f>
        <v/>
      </c>
      <c r="B8" s="17">
        <f>IF($A8="","",SUMPRODUCT((MONTH(Tracker!$D$6:$P$6)=MONTH($A8))*(YEAR(Tracker!$D$6:$P$6)=YEAR($A8))*1))</f>
        <v/>
      </c>
      <c r="C8" s="16">
        <f>IF($A8="","",SUMPRODUCT((MONTH(Tracker!$D$6:$P$6)=MONTH($A8))*(YEAR(Tracker!$D$6:$P$6)=YEAR($A8))*Tracker!$D$27:$P$27))</f>
        <v/>
      </c>
      <c r="D8" s="16">
        <f>IF($A8="","",SUMPRODUCT((MONTH(Tracker!$D$6:$P$6)=MONTH($A8))*(YEAR(Tracker!$D$6:$P$6)=YEAR($A8))*Tracker!$D$29:$P$29))</f>
        <v/>
      </c>
      <c r="E8" s="17">
        <f>IF($A8="","",SUMPRODUCT((MONTH(Tracker!$D$6:$P$6)=MONTH($A8))*(YEAR(Tracker!$D$6:$P$6)=YEAR($A8))*Tracker!$D$28:$P$28))</f>
        <v/>
      </c>
      <c r="F8" s="18">
        <f>IF(OR($A8="",COUNT(Tracker!$C$7:$C$26)=0),"",SUMPRODUCT((MONTH(Tracker!$D$6:$P$6)=MONTH($A8))*(YEAR(Tracker!$D$6:$P$6)=YEAR($A8))*Tracker!$D$30:$P$30))</f>
        <v/>
      </c>
    </row>
    <row r="9">
      <c r="A9" s="28">
        <f>IF(A8="","",EDATE(A8,1))</f>
        <v/>
      </c>
      <c r="B9" s="17">
        <f>IF($A9="","",SUMPRODUCT((MONTH(Tracker!$D$6:$P$6)=MONTH($A9))*(YEAR(Tracker!$D$6:$P$6)=YEAR($A9))*1))</f>
        <v/>
      </c>
      <c r="C9" s="16">
        <f>IF($A9="","",SUMPRODUCT((MONTH(Tracker!$D$6:$P$6)=MONTH($A9))*(YEAR(Tracker!$D$6:$P$6)=YEAR($A9))*Tracker!$D$27:$P$27))</f>
        <v/>
      </c>
      <c r="D9" s="16">
        <f>IF($A9="","",SUMPRODUCT((MONTH(Tracker!$D$6:$P$6)=MONTH($A9))*(YEAR(Tracker!$D$6:$P$6)=YEAR($A9))*Tracker!$D$29:$P$29))</f>
        <v/>
      </c>
      <c r="E9" s="17">
        <f>IF($A9="","",SUMPRODUCT((MONTH(Tracker!$D$6:$P$6)=MONTH($A9))*(YEAR(Tracker!$D$6:$P$6)=YEAR($A9))*Tracker!$D$28:$P$28))</f>
        <v/>
      </c>
      <c r="F9" s="18">
        <f>IF(OR($A9="",COUNT(Tracker!$C$7:$C$26)=0),"",SUMPRODUCT((MONTH(Tracker!$D$6:$P$6)=MONTH($A9))*(YEAR(Tracker!$D$6:$P$6)=YEAR($A9))*Tracker!$D$30:$P$30))</f>
        <v/>
      </c>
    </row>
    <row r="10">
      <c r="A10" s="29" t="inlineStr">
        <is>
          <t>13 weeks</t>
        </is>
      </c>
      <c r="B10" s="30">
        <f>SUM(B5:B9)</f>
        <v/>
      </c>
      <c r="C10" s="22">
        <f>SUM(C5:C9)</f>
        <v/>
      </c>
      <c r="D10" s="22">
        <f>SUM(D5:D9)</f>
        <v/>
      </c>
      <c r="E10" s="30">
        <f>SUM(E5:E9)</f>
        <v/>
      </c>
      <c r="F10" s="26">
        <f>IF(COUNT(F5:F9)=0,"",SUM(F5:F9))</f>
        <v/>
      </c>
    </row>
    <row r="12">
      <c r="A12" s="31" t="inlineStr">
        <is>
          <t>A 13-week tracker spans four or five calendar months, so the last month shown may be partial.</t>
        </is>
      </c>
    </row>
    <row r="14">
      <c r="A14" s="27"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3">
    <mergeCell ref="A2:F2"/>
    <mergeCell ref="A14:F14"/>
    <mergeCell ref="A1:F1"/>
  </mergeCells>
  <printOptions horizontalCentered="1"/>
  <pageMargins left="0.5" right="0.5" top="0.6" bottom="0.7" header="0.5" footer="0.3"/>
  <pageSetup orientation="portrait"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3.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44" customWidth="1" min="1" max="1"/>
    <col width="12" customWidth="1" min="2" max="2"/>
    <col width="70" customWidth="1" min="3" max="3"/>
  </cols>
  <sheetData>
    <row r="1" ht="30" customHeight="1">
      <c r="A1" s="1" t="inlineStr">
        <is>
          <t>Settings</t>
        </is>
      </c>
    </row>
    <row r="2">
      <c r="A2" s="2" t="inlineStr">
        <is>
          <t>Overtime is counted per week. Change the limits and multipliers here; every sheet uses them.</t>
        </is>
      </c>
    </row>
    <row r="3">
      <c r="A3" s="3" t="inlineStr">
        <is>
          <t>Overtime starts after (hours per week)</t>
        </is>
      </c>
      <c r="B3" s="32" t="n">
        <v>44</v>
      </c>
      <c r="C3" s="33" t="inlineStr">
        <is>
          <t>Common limits are 40, 44 or 48 hours a week. Set yours.</t>
        </is>
      </c>
    </row>
    <row r="4">
      <c r="A4" s="3" t="inlineStr">
        <is>
          <t>Overtime multiplier</t>
        </is>
      </c>
      <c r="B4" s="34" t="n">
        <v>1.5</v>
      </c>
      <c r="C4" s="33" t="inlineStr">
        <is>
          <t>1.5 = time and a half.</t>
        </is>
      </c>
    </row>
    <row r="5">
      <c r="A5" s="3" t="inlineStr">
        <is>
          <t>Double time starts after (hours per week)</t>
        </is>
      </c>
      <c r="B5" s="32" t="n">
        <v>48</v>
      </c>
      <c r="C5" s="33" t="inlineStr">
        <is>
          <t>Clear this cell if you have no double-time band; everything over the first limit is then overtime.</t>
        </is>
      </c>
    </row>
    <row r="6">
      <c r="A6" s="3" t="inlineStr">
        <is>
          <t>Double time multiplier</t>
        </is>
      </c>
      <c r="B6" s="34" t="n">
        <v>2</v>
      </c>
    </row>
    <row r="8">
      <c r="A8" s="27"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3">
    <mergeCell ref="A1:C1"/>
    <mergeCell ref="A8:C8"/>
    <mergeCell ref="A2:C2"/>
  </mergeCells>
  <dataValidations count="2">
    <dataValidation sqref="B3 B5" showDropDown="0" showInputMessage="0" showErrorMessage="1" allowBlank="1" errorTitle="Number needed" error="Enter a number of hours (0 or more)." type="decimal" operator="greaterThanOrEqual">
      <formula1>0</formula1>
    </dataValidation>
    <dataValidation sqref="B4 B6" showDropDown="0" showInputMessage="0" showErrorMessage="1" allowBlank="0" errorTitle="Multiplier" error="Enter a multiplier of 1 or more (1.5 = time and a half)." type="decimal" operator="greaterThanOrEqual">
      <formula1>1</formula1>
    </dataValidation>
  </dataValidations>
  <printOptions horizontalCentered="1"/>
  <pageMargins left="0.5" right="0.5" top="0.6" bottom="0.7" header="0.5" footer="0.3"/>
  <pageSetup orientation="landscape" paperSize="9" fitToHeight="0"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4.xml><?xml version="1.0" encoding="utf-8"?>
<worksheet xmlns="http://schemas.openxmlformats.org/spreadsheetml/2006/main">
  <sheetPr>
    <outlinePr summaryBelow="1" summaryRight="1"/>
    <pageSetUpPr fitToPage="1"/>
  </sheetPr>
  <dimension ref="B1:B22"/>
  <sheetViews>
    <sheetView showGridLines="0" workbookViewId="0">
      <selection activeCell="A1" sqref="A1"/>
    </sheetView>
  </sheetViews>
  <sheetFormatPr baseColWidth="8" defaultRowHeight="15"/>
  <cols>
    <col width="3" customWidth="1" min="1" max="1"/>
    <col width="110" customWidth="1" min="2" max="2"/>
  </cols>
  <sheetData>
    <row r="1" ht="30" customHeight="1">
      <c r="B1" s="1" t="inlineStr">
        <is>
          <t>Overtime tracker</t>
        </is>
      </c>
    </row>
    <row r="2" ht="48" customHeight="1">
      <c r="B2" s="35" t="inlineStr">
        <is>
          <t>Thirteen weeks of hours for up to 20 employees. Each week is split into normal, overtime (1.5×) and double-time (2×) hours using the limits on the Settings sheet, weeks over the limit are flagged in colour, and with an hourly rate per person you get the cost per employee, per week and per month.</t>
        </is>
      </c>
    </row>
    <row r="4">
      <c r="B4" s="36" t="inlineStr">
        <is>
          <t>Steps</t>
        </is>
      </c>
    </row>
    <row r="5" ht="18" customHeight="1">
      <c r="B5" s="37" t="inlineStr">
        <is>
          <t>1.  Set the First week starting date on the Tracker; the 13 week columns date themselves.</t>
        </is>
      </c>
    </row>
    <row r="6" ht="18" customHeight="1">
      <c r="B6" s="37" t="inlineStr">
        <is>
          <t>2.  Type each employee's name and, if you want costs, their hourly rate.</t>
        </is>
      </c>
    </row>
    <row r="7" ht="34" customHeight="1">
      <c r="B7" s="37" t="inlineStr">
        <is>
          <t>3.  Enter the total hours worked each week. Cells turn amber over the overtime limit and red over the double-time limit.</t>
        </is>
      </c>
    </row>
    <row r="8" ht="34" customHeight="1">
      <c r="B8" s="37" t="inlineStr">
        <is>
          <t>4.  The right-hand columns give total, normal, overtime and double-time hours, how many weeks went over the limit, and the pay for each band.</t>
        </is>
      </c>
    </row>
    <row r="9" ht="34" customHeight="1">
      <c r="B9" s="37" t="inlineStr">
        <is>
          <t>5.  The rows under the grid total each week: hours, staff over the limit, overtime hours and labour cost. The Monthly sheet groups those weeks by month.</t>
        </is>
      </c>
    </row>
    <row r="10" ht="18" customHeight="1">
      <c r="B10" s="37" t="inlineStr">
        <is>
          <t>6.  Change the limits and multipliers on the Settings sheet (default over 44 h at 1.5×, over 48 h at 2×).</t>
        </is>
      </c>
    </row>
    <row r="12">
      <c r="B12" s="36" t="inlineStr">
        <is>
          <t>Good to know</t>
        </is>
      </c>
    </row>
    <row r="13" ht="34" customHeight="1">
      <c r="B13" s="37" t="inlineStr">
        <is>
          <t>•  Overtime is counted per week, which is the most common rule. If yours counts per day or per pay period, use the time card calculator at punchclock.ai/tools instead.</t>
        </is>
      </c>
    </row>
    <row r="14" ht="34" customHeight="1">
      <c r="B14" s="37" t="inlineStr">
        <is>
          <t>•  Yellow cells are inputs. Everything else is a formula and is locked so it cannot be overwritten by accident. To change a formula: Review › Unprotect Sheet (there is no password).</t>
        </is>
      </c>
    </row>
    <row r="15" ht="18" customHeight="1">
      <c r="B15" s="37" t="inlineStr">
        <is>
          <t>•  The example rows are there to show the expected format: overwrite or clear them before you use the file for real.</t>
        </is>
      </c>
    </row>
    <row r="16" ht="18" customHeight="1">
      <c r="B16" s="37" t="inlineStr">
        <is>
          <t>•  Works in Microsoft Excel 2010 or later, Google Sheets (File › Import) and LibreOffice Calc. There are no macros.</t>
        </is>
      </c>
    </row>
    <row r="17" ht="34" customHeight="1">
      <c r="B17" s="37" t="inlineStr">
        <is>
          <t>•  Printing: each sheet is set up to fit one page wide on A4 or US Letter, landscape, with the footer and page numbers.</t>
        </is>
      </c>
    </row>
    <row r="18" ht="34" customHeight="1">
      <c r="B18" s="37" t="inlineStr">
        <is>
          <t>•  Pay, overtime and leave rules are set by law where you work and by your contracts. These templates do the arithmetic with the numbers you give them; check anything that matters with your labour department or payroll.</t>
        </is>
      </c>
    </row>
    <row r="20" ht="34" customHeight="1">
      <c r="B20" s="38" t="inlineStr">
        <is>
          <t>Want this done automatically? PunchClock turns clock-ins into timesheets, overtime, rotas, leave balances and payslips: https://punchclock.ai/tools</t>
        </is>
      </c>
    </row>
    <row r="22">
      <c r="B22" s="27"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printOptions horizontalCentered="1"/>
  <pageMargins left="0.5" right="0.5" top="0.6" bottom="0.7" header="0.5"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PunchClock AI (punchclock.ai/tools)</dc:creator>
  <dc:title xmlns:dc="http://purl.org/dc/elements/1.1/">Overtime tracker</dc:title>
  <dc:description xmlns:dc="http://purl.org/dc/elements/1.1/">Made with PunchClock · punchclock.ai/tools</dc:description>
  <dcterms:created xmlns:dcterms="http://purl.org/dc/terms/" xmlns:xsi="http://www.w3.org/2001/XMLSchema-instance" xsi:type="dcterms:W3CDTF">2026-11-06T01:42:30Z</dcterms:created>
  <dcterms:modified xmlns:dcterms="http://purl.org/dc/terms/" xmlns:xsi="http://www.w3.org/2001/XMLSchema-instance" xsi:type="dcterms:W3CDTF">2026-11-06T01:42:30Z</dcterms:modified>
</cp:coreProperties>
</file>